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15"/>
  <workbookPr showInkAnnotation="0"/>
  <mc:AlternateContent xmlns:mc="http://schemas.openxmlformats.org/markup-compatibility/2006">
    <mc:Choice Requires="x15">
      <x15ac:absPath xmlns:x15ac="http://schemas.microsoft.com/office/spreadsheetml/2010/11/ac" url="U:\Quotes\Judith Evans\TEST\"/>
    </mc:Choice>
  </mc:AlternateContent>
  <xr:revisionPtr revIDLastSave="0" documentId="8_{724DB13C-38AE-4E42-939D-2C93CD085838}" xr6:coauthVersionLast="47" xr6:coauthVersionMax="47" xr10:uidLastSave="{00000000-0000-0000-0000-000000000000}"/>
  <bookViews>
    <workbookView xWindow="-120" yWindow="-120" windowWidth="29040" windowHeight="15840" xr2:uid="{00000000-000D-0000-FFFF-FFFF00000000}"/>
  </bookViews>
  <sheets>
    <sheet name="Your quote" sheetId="1" r:id="rId1"/>
    <sheet name="Your bookshelf" sheetId="2" r:id="rId2"/>
    <sheet name="About us" sheetId="3" r:id="rId3"/>
  </sheets>
  <definedNames>
    <definedName name="BooksTotal">'Your quote'!$J$38</definedName>
    <definedName name="HeadlineDiscount">0.3</definedName>
    <definedName name="JacketsRequired">FALSE</definedName>
    <definedName name="LabelsRequired">0</definedName>
    <definedName name="_xlnm.Print_Area" localSheetId="2">'About us'!$B$2:$F$4</definedName>
    <definedName name="_xlnm.Print_Area" localSheetId="1">'Your bookshelf'!$B$1:$L$12</definedName>
    <definedName name="_xlnm.Print_Titles" localSheetId="0">'Your quote'!$11:$11</definedName>
    <definedName name="ServicingTotal">'Your quote'!$L$38</definedName>
    <definedName name="ShortDiscount">0.1</definedName>
    <definedName name="SumHeadline">'Your quote'!$B$39</definedName>
    <definedName name="SumShort">'Your quote'!$C$39</definedName>
    <definedName name="TotalOutOfPrint">0</definedName>
    <definedName name="TotalReported">1</definedName>
    <definedName name="TotalReportedInStock">0</definedName>
    <definedName name="Var_AccCode">'Your quote'!$D$6</definedName>
    <definedName name="Var_Date">'Your quote'!$D$3</definedName>
    <definedName name="Var_JacketCost">'Your quote'!$J$5</definedName>
    <definedName name="Var_LabelCost">'Your quote'!$J$6</definedName>
    <definedName name="Var_PrepFor">'Your quote'!$D$5</definedName>
    <definedName name="Var_Reference">'Your quote'!$D$7</definedName>
    <definedName name="Var_TotalCost">'Your quote'!$J$8</definedName>
    <definedName name="Var_TotalUnits">'Your quote'!$J$3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1" l="1"/>
  <c r="B36" i="1"/>
  <c r="B35" i="1"/>
  <c r="B34" i="1"/>
  <c r="B33" i="1"/>
  <c r="B32" i="1"/>
  <c r="B31" i="1"/>
  <c r="B30" i="1"/>
  <c r="B29" i="1"/>
  <c r="B28" i="1"/>
  <c r="B27" i="1"/>
  <c r="B26" i="1"/>
  <c r="B25" i="1"/>
  <c r="B24" i="1"/>
  <c r="B23" i="1"/>
  <c r="B22" i="1"/>
  <c r="B21" i="1"/>
  <c r="B20" i="1"/>
  <c r="B19" i="1"/>
  <c r="B18" i="1"/>
  <c r="B17" i="1"/>
  <c r="B16" i="1"/>
  <c r="B15" i="1"/>
  <c r="B14" i="1"/>
  <c r="B13" i="1"/>
  <c r="B12" i="1"/>
  <c r="G13" i="1"/>
  <c r="G14" i="1"/>
  <c r="G15" i="1"/>
  <c r="G16" i="1"/>
  <c r="G17" i="1"/>
  <c r="G18" i="1"/>
  <c r="G19" i="1"/>
  <c r="G20" i="1"/>
  <c r="G21" i="1"/>
  <c r="G22" i="1"/>
  <c r="G23" i="1"/>
  <c r="G24" i="1"/>
  <c r="G25" i="1"/>
  <c r="G26" i="1"/>
  <c r="G27" i="1"/>
  <c r="G28" i="1"/>
  <c r="G29" i="1"/>
  <c r="G30" i="1"/>
  <c r="G31" i="1"/>
  <c r="G32" i="1"/>
  <c r="G33" i="1"/>
  <c r="G34" i="1"/>
  <c r="G35" i="1"/>
  <c r="G36" i="1"/>
  <c r="G37" i="1"/>
  <c r="G12" i="1"/>
  <c r="J5" i="1"/>
  <c r="I38" i="1"/>
  <c r="J3" i="1" s="1"/>
  <c r="J6" i="1" s="1"/>
  <c r="F38" i="1"/>
  <c r="H26" i="1"/>
  <c r="J26" i="1" s="1"/>
  <c r="H28" i="1"/>
  <c r="J28" i="1" s="1"/>
  <c r="H37" i="1"/>
  <c r="J37" i="1" s="1"/>
  <c r="H17" i="1"/>
  <c r="J17" i="1" s="1"/>
  <c r="H35" i="1"/>
  <c r="J35" i="1" s="1"/>
  <c r="H23" i="1"/>
  <c r="J23" i="1" s="1"/>
  <c r="H30" i="1"/>
  <c r="J30" i="1" s="1"/>
  <c r="H12" i="1"/>
  <c r="J12" i="1" s="1"/>
  <c r="H21" i="1"/>
  <c r="J21" i="1" s="1"/>
  <c r="H19" i="1"/>
  <c r="J19" i="1" s="1"/>
  <c r="H36" i="1"/>
  <c r="J36" i="1" s="1"/>
  <c r="H13" i="1"/>
  <c r="J13" i="1" s="1"/>
  <c r="H27" i="1"/>
  <c r="J27" i="1" s="1"/>
  <c r="H32" i="1"/>
  <c r="J32" i="1" s="1"/>
  <c r="H22" i="1"/>
  <c r="J22" i="1" s="1"/>
  <c r="H16" i="1"/>
  <c r="J16" i="1" s="1"/>
  <c r="H34" i="1"/>
  <c r="J34" i="1" s="1"/>
  <c r="H33" i="1"/>
  <c r="J33" i="1" s="1"/>
  <c r="H31" i="1"/>
  <c r="J31" i="1" s="1"/>
  <c r="H29" i="1"/>
  <c r="J29" i="1" s="1"/>
  <c r="H24" i="1"/>
  <c r="J24" i="1" s="1"/>
  <c r="H14" i="1"/>
  <c r="J14" i="1" s="1"/>
  <c r="H25" i="1"/>
  <c r="J25" i="1" s="1"/>
  <c r="H15" i="1"/>
  <c r="J15" i="1" s="1"/>
  <c r="H18" i="1"/>
  <c r="J18" i="1" s="1"/>
  <c r="H20" i="1"/>
  <c r="J20" i="1" s="1"/>
  <c r="A4" i="1" l="1"/>
  <c r="B38" i="1"/>
  <c r="B39" i="1"/>
  <c r="C39" i="1"/>
  <c r="J38" i="1"/>
  <c r="J4" i="1" s="1"/>
  <c r="J8" i="1" l="1"/>
  <c r="B40" i="1"/>
</calcChain>
</file>

<file path=xl/sharedStrings.xml><?xml version="1.0" encoding="utf-8"?>
<sst xmlns="http://schemas.openxmlformats.org/spreadsheetml/2006/main" count="153" uniqueCount="124">
  <si>
    <t>#PetersQuote#</t>
  </si>
  <si>
    <t>#P=Yes#</t>
  </si>
  <si>
    <t>Your quote from Peters</t>
  </si>
  <si>
    <t>#E=Yes#</t>
  </si>
  <si>
    <t>Date</t>
  </si>
  <si>
    <t>Total books</t>
  </si>
  <si>
    <t>Prepared by</t>
  </si>
  <si>
    <t>Judith Evans</t>
  </si>
  <si>
    <t>Total cost of books</t>
  </si>
  <si>
    <t>#U=Yes</t>
  </si>
  <si>
    <t>Prepared for</t>
  </si>
  <si>
    <t>One Education</t>
  </si>
  <si>
    <t>Jacketing (£0.35 per pbk/dj)</t>
  </si>
  <si>
    <t>www.peters.co.uk</t>
  </si>
  <si>
    <t>Account code</t>
  </si>
  <si>
    <t>TEST</t>
  </si>
  <si>
    <t>Labelling (£0.10 per label)</t>
  </si>
  <si>
    <t>0121 666 6646</t>
  </si>
  <si>
    <t>Reference</t>
  </si>
  <si>
    <t>One Education Oracy and quality texts KS2</t>
  </si>
  <si>
    <t>Delivery</t>
  </si>
  <si>
    <t>FREE</t>
  </si>
  <si>
    <t>Servicing required</t>
  </si>
  <si>
    <t>None required</t>
  </si>
  <si>
    <t>TOTAL</t>
  </si>
  <si>
    <t>Availability</t>
  </si>
  <si>
    <t xml:space="preserve"> </t>
  </si>
  <si>
    <t>Line reference</t>
  </si>
  <si>
    <t>Author</t>
  </si>
  <si>
    <r>
      <t>Title_x000D_</t>
    </r>
    <r>
      <rPr>
        <i/>
        <sz val="10"/>
        <color rgb="FFFFFFFF"/>
        <rFont val="Aptos Light"/>
        <family val="2"/>
      </rPr>
      <t xml:space="preserve">
Follow link for more information about any title</t>
    </r>
  </si>
  <si>
    <t>For_x000D_
mat</t>
  </si>
  <si>
    <t>RRP</t>
  </si>
  <si>
    <t>Discounted Unit Price</t>
  </si>
  <si>
    <t>You save</t>
  </si>
  <si>
    <t>Units</t>
  </si>
  <si>
    <t>Price</t>
  </si>
  <si>
    <t>~_SWYABRT[ZBHT</t>
  </si>
  <si>
    <t>Balen, Katya</t>
  </si>
  <si>
    <t>Foxlight</t>
  </si>
  <si>
    <t>Hbk w/dj</t>
  </si>
  <si>
    <t>~_SWYMCUW]\DDW</t>
  </si>
  <si>
    <t>Bilan, Jasbinder</t>
  </si>
  <si>
    <t>Xanthe &amp; the ruby crown</t>
  </si>
  <si>
    <t>Pbk</t>
  </si>
  <si>
    <t>~_SWZHHWT]\EDX</t>
  </si>
  <si>
    <t>Brandt, Lucy</t>
  </si>
  <si>
    <t>Leonora Bolt</t>
  </si>
  <si>
    <t>~_SWZFD`QX_BLW</t>
  </si>
  <si>
    <t>Brooks, Charlie P</t>
  </si>
  <si>
    <t>Sammy and the extra-hot chilli powder</t>
  </si>
  <si>
    <t>~_SWYAB_V[RGCS</t>
  </si>
  <si>
    <t>Cottrell-Boyce, Frank</t>
  </si>
  <si>
    <t>The wonder brothers</t>
  </si>
  <si>
    <t>~_SWYBHT]^RMDR</t>
  </si>
  <si>
    <t>Donaldson, Julia</t>
  </si>
  <si>
    <t>Bombs and blackberries</t>
  </si>
  <si>
    <t>~_SWYMCSX^]FHR</t>
  </si>
  <si>
    <t>Flanagan, Liz</t>
  </si>
  <si>
    <t>Into the dark forest</t>
  </si>
  <si>
    <t>~_SWYNA_][^GKX</t>
  </si>
  <si>
    <t>Fox, Simon</t>
  </si>
  <si>
    <t>Running out of time</t>
  </si>
  <si>
    <t>~_SWZHHWT`ZAHW</t>
  </si>
  <si>
    <t>Freedman, Dan</t>
  </si>
  <si>
    <t>I am Lenny Brown</t>
  </si>
  <si>
    <t>~_SWZFD`R`YGCV</t>
  </si>
  <si>
    <t>Gold, Hannah</t>
  </si>
  <si>
    <t>The last bear</t>
  </si>
  <si>
    <t>~_SWYACXU`ZHLW</t>
  </si>
  <si>
    <t>Hargrave, Kiran Millwood</t>
  </si>
  <si>
    <t>Leila and the blue fox</t>
  </si>
  <si>
    <t>~_SWYMCST\QEBS</t>
  </si>
  <si>
    <t>Harrold, A F</t>
  </si>
  <si>
    <t>Welcome to Wild Town</t>
  </si>
  <si>
    <t>~_SWZCGSQ_^GET</t>
  </si>
  <si>
    <t>Mark, Ian</t>
  </si>
  <si>
    <t>Monsters bite back</t>
  </si>
  <si>
    <t>~_SWYBDSXXREGS</t>
  </si>
  <si>
    <t>McLachlan, Jenny</t>
  </si>
  <si>
    <t>Dead good detectives</t>
  </si>
  <si>
    <t>~_SWYGK`Q`_CDQ</t>
  </si>
  <si>
    <t>Nabi, Zohra</t>
  </si>
  <si>
    <t>The kingdom over the sea</t>
  </si>
  <si>
    <t>~_SWZFD`T_`EKX</t>
  </si>
  <si>
    <t>Pennypacker, Sara</t>
  </si>
  <si>
    <t>Leeva at last</t>
  </si>
  <si>
    <t>~_SWYACXU_RMB_</t>
  </si>
  <si>
    <t>Rauf, Onjali Q</t>
  </si>
  <si>
    <t>The letter with the golden stamp</t>
  </si>
  <si>
    <t xml:space="preserve">Published 11/04/2024 </t>
  </si>
  <si>
    <t>~_SWYMCVT]`FGV</t>
  </si>
  <si>
    <t>Rivers, Holly</t>
  </si>
  <si>
    <t>The sundae delivery service</t>
  </si>
  <si>
    <t>~_SWYNDW]X\FKW</t>
  </si>
  <si>
    <t>Seigal, Joshua</t>
  </si>
  <si>
    <t>Who let the words out?</t>
  </si>
  <si>
    <t>~_SWZHHWQZ\HDQ</t>
  </si>
  <si>
    <t>Sheibani, Jion</t>
  </si>
  <si>
    <t>Shara and the really big sleepover</t>
  </si>
  <si>
    <t>~_SWZFD`R]\BLR</t>
  </si>
  <si>
    <t>Skinner, Nicola</t>
  </si>
  <si>
    <t>Giant</t>
  </si>
  <si>
    <t>~_SWYBHT][^DCQ</t>
  </si>
  <si>
    <t>Smith, Alex T</t>
  </si>
  <si>
    <t>Mr Penguin and the tomb of doom</t>
  </si>
  <si>
    <t>~_SWYMCSX^]NLR</t>
  </si>
  <si>
    <t>Somper, Justin</t>
  </si>
  <si>
    <t>New kid on deck</t>
  </si>
  <si>
    <t>~_SWYFASV_[NHR</t>
  </si>
  <si>
    <t>The big amazing poetry book</t>
  </si>
  <si>
    <t>~_SWYABRT]\HCW</t>
  </si>
  <si>
    <t>Weze, Clare</t>
  </si>
  <si>
    <t>The storm swimmer</t>
  </si>
  <si>
    <t>~_SWZEHWWZ^GDQ</t>
  </si>
  <si>
    <t>Wood, David</t>
  </si>
  <si>
    <t>The BFG</t>
  </si>
  <si>
    <t>RRP and discount levels are subject to change. Titles are subject to availability. A small range of items (including a number of academic titles, some reading schemes,_x000D_
big books and audio titles) are offered at a reduced discount of 100%. For our full terms and conditions including our returns policy please visit our website.</t>
  </si>
  <si>
    <t>#Peters#</t>
  </si>
  <si>
    <t>_x000D_
_x000D_
Your bookshelf</t>
  </si>
  <si>
    <r>
      <t>Jacketing and labelling_x000D_</t>
    </r>
    <r>
      <rPr>
        <sz val="11"/>
        <color rgb="FF2995D3"/>
        <rFont val="Aptos Light"/>
        <family val="2"/>
      </rPr>
      <t xml:space="preserve">
_x000D_
Protect your books and extend their shelf-life with our optional jacketing service - we can apply clear plastic jackets to paperbacks and a clear plastic sleeve to hardbacks with a dust jacket._x000D_
_x000D_
Make it easier to index, lend and track books in your school library with barcodes, date labels and spine labels, all fitted by us._x000D_
_x000D_
We also offer labelling for schemes such as Accelerated Reader™ and book banding - just ask us for more information.</t>
    </r>
  </si>
  <si>
    <r>
      <t>Free bib. data</t>
    </r>
    <r>
      <rPr>
        <sz val="11"/>
        <color rgb="FF5D4294"/>
        <rFont val="Aptos Light"/>
        <family val="2"/>
      </rPr>
      <t xml:space="preserve">_x000D_
_x000D_
Peters can provide free high-quality bibliographic information about all the titles you order from us._x000D_
_x000D_
Our data is provided in Marc21 format to be imported directly into your Library Management System._x000D_
_x000D_
Barcode data can also be included if we apply the labels for you, so that the books are in your catalogue and ready to loan as soon as you receive them._x000D_
_x000D_
Visit </t>
    </r>
    <r>
      <rPr>
        <u/>
        <sz val="11"/>
        <color rgb="FF5D4294"/>
        <rFont val="Aptos Light"/>
        <family val="2"/>
      </rPr>
      <t>peters.co.uk/request-bib-data-setup</t>
    </r>
    <r>
      <rPr>
        <sz val="11"/>
        <color rgb="FF5D4294"/>
        <rFont val="Aptos Light"/>
        <family val="2"/>
      </rPr>
      <t xml:space="preserve"> to get started.</t>
    </r>
  </si>
  <si>
    <r>
      <t>peters.co.uk_x000D_</t>
    </r>
    <r>
      <rPr>
        <sz val="11"/>
        <color rgb="FF80B34A"/>
        <rFont val="Aptos Light"/>
        <family val="2"/>
      </rPr>
      <t xml:space="preserve">
_x000D_
You can  browse thousands of fiction, non-fiction and educational titles on our website at </t>
    </r>
    <r>
      <rPr>
        <u/>
        <sz val="11"/>
        <color rgb="FF80B34A"/>
        <rFont val="Aptos Light"/>
        <family val="2"/>
      </rPr>
      <t>peters.co.uk</t>
    </r>
    <r>
      <rPr>
        <sz val="11"/>
        <color rgb="FF80B34A"/>
        <rFont val="Aptos Light"/>
        <family val="2"/>
      </rPr>
      <t>._x000D_
_x000D_
Create an account to manage your own orders as well as access honest book reviews, downloadable teacher resources, special offers and more._x000D_
_x000D_
It's easy to search books by age range, key stage, reading scheme or keyword.</t>
    </r>
  </si>
  <si>
    <r>
      <t>The team at Peters</t>
    </r>
    <r>
      <rPr>
        <sz val="11"/>
        <color rgb="FFDA1E64"/>
        <rFont val="Aptos Light"/>
        <family val="2"/>
      </rPr>
      <t>_x000D_
_x000D_
Peters is the UK's leading specialist supplier of children's books and furniture to schools, academies and public libraries._x000D_
_x000D_
We're passionate about inspiring children and young people to read for pleasure, and our expert team of qualified librarians and curriculum specialists are ideally placed to advise on the best books available to suit your school.</t>
    </r>
  </si>
  <si>
    <r>
      <t>Furniture and library design_x000D_</t>
    </r>
    <r>
      <rPr>
        <sz val="11"/>
        <color rgb="FF079385"/>
        <rFont val="Aptos Light"/>
        <family val="2"/>
      </rPr>
      <t xml:space="preserve">
_x000D_
We understand the importance of creating inspiring reading spaces for students, so we also offer a free bespoke library design service for schools._x000D_
_x000D_
Whether you want to create a brand-new library or refresh your existing space, we can help!_x000D_
_x000D_
We also supply a wide range of library and classroom furniture to maximise your book displays, including shelving, soft-seating and spinners. Find out more at </t>
    </r>
    <r>
      <rPr>
        <u/>
        <sz val="11"/>
        <color rgb="FF079385"/>
        <rFont val="Aptos Light"/>
        <family val="2"/>
      </rPr>
      <t>peters.co.uk/furniture</t>
    </r>
    <r>
      <rPr>
        <sz val="11"/>
        <color rgb="FF079385"/>
        <rFont val="Aptos Light"/>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</si>
</sst>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2">
    <font>
      <sz val="10"/>
      <name val="Arial"/>
    </font>
    <font>
      <sz val="10"/>
      <color rgb="FF1C2642"/>
      <name val="Aptos Light"/>
      <family val="2"/>
    </font>
    <font>
      <b/>
      <sz val="10"/>
      <color rgb="FF1C2642"/>
      <name val="Aptos Light"/>
      <family val="2"/>
    </font>
    <font>
      <b/>
      <sz val="10"/>
      <color rgb="FFFFFFFF"/>
      <name val="Aptos Light"/>
      <family val="2"/>
    </font>
    <font>
      <i/>
      <sz val="10"/>
      <color rgb="FFFFFFFF"/>
      <name val="Aptos Light"/>
      <family val="2"/>
    </font>
    <font>
      <sz val="10"/>
      <color rgb="FFFFFFFF"/>
      <name val="Aptos Light"/>
      <family val="2"/>
    </font>
    <font>
      <b/>
      <sz val="10"/>
      <color rgb="FFFFFFFF"/>
      <name val="Aptos"/>
      <family val="2"/>
    </font>
    <font>
      <b/>
      <sz val="10"/>
      <color rgb="FF1C2642"/>
      <name val="Aptos"/>
      <family val="2"/>
    </font>
    <font>
      <u/>
      <sz val="10"/>
      <color theme="10"/>
      <name val="Arial"/>
      <family val="2"/>
    </font>
    <font>
      <sz val="10"/>
      <color rgb="FF2995D3"/>
      <name val="Aptos Light"/>
      <family val="2"/>
    </font>
    <font>
      <b/>
      <sz val="14"/>
      <color rgb="FF2995D3"/>
      <name val="Aptos Light"/>
      <family val="2"/>
    </font>
    <font>
      <u/>
      <sz val="10"/>
      <color rgb="FF2995D3"/>
      <name val="Aptos Light"/>
      <family val="2"/>
    </font>
    <font>
      <b/>
      <sz val="10"/>
      <color rgb="FF2995D3"/>
      <name val="Aptos Light"/>
      <family val="2"/>
    </font>
    <font>
      <sz val="10"/>
      <color rgb="FFDA1E64"/>
      <name val="Aptos Light"/>
      <family val="2"/>
    </font>
    <font>
      <i/>
      <sz val="8"/>
      <color rgb="FF2995D3"/>
      <name val="Aptos Light"/>
      <family val="2"/>
    </font>
    <font>
      <b/>
      <sz val="22"/>
      <color rgb="FF2995D3"/>
      <name val="Aptos Light"/>
      <family val="2"/>
    </font>
    <font>
      <sz val="10"/>
      <color rgb="FFFFFFFF"/>
      <name val="Arial"/>
      <family val="2"/>
    </font>
    <font>
      <sz val="11"/>
      <name val="Aptos Light"/>
      <family val="2"/>
    </font>
    <font>
      <b/>
      <sz val="18"/>
      <color rgb="FF2995D3"/>
      <name val="Aptos Light"/>
      <family val="2"/>
    </font>
    <font>
      <sz val="11"/>
      <color rgb="FF2995D3"/>
      <name val="Aptos Light"/>
      <family val="2"/>
    </font>
    <font>
      <b/>
      <sz val="18"/>
      <color rgb="FF5D4294"/>
      <name val="Aptos Light"/>
      <family val="2"/>
    </font>
    <font>
      <sz val="11"/>
      <color rgb="FF5D4294"/>
      <name val="Aptos Light"/>
      <family val="2"/>
    </font>
    <font>
      <u/>
      <sz val="11"/>
      <color rgb="FF5D4294"/>
      <name val="Aptos Light"/>
      <family val="2"/>
    </font>
    <font>
      <b/>
      <sz val="18"/>
      <color rgb="FF80B34A"/>
      <name val="Aptos Light"/>
      <family val="2"/>
    </font>
    <font>
      <sz val="11"/>
      <color rgb="FF80B34A"/>
      <name val="Aptos Light"/>
      <family val="2"/>
    </font>
    <font>
      <u/>
      <sz val="11"/>
      <color rgb="FF80B34A"/>
      <name val="Aptos Light"/>
      <family val="2"/>
    </font>
    <font>
      <b/>
      <sz val="18"/>
      <color rgb="FFDA1E64"/>
      <name val="Aptos Light"/>
      <family val="2"/>
    </font>
    <font>
      <sz val="11"/>
      <color rgb="FFDA1E64"/>
      <name val="Aptos Light"/>
      <family val="2"/>
    </font>
    <font>
      <b/>
      <sz val="18"/>
      <color rgb="FF079385"/>
      <name val="Aptos Light"/>
      <family val="2"/>
    </font>
    <font>
      <sz val="11"/>
      <color rgb="FF079385"/>
      <name val="Aptos Light"/>
      <family val="2"/>
    </font>
    <font>
      <u/>
      <sz val="11"/>
      <color rgb="FF079385"/>
      <name val="Aptos Light"/>
      <family val="2"/>
    </font>
    <font>
      <sz val="11"/>
      <color rgb="FFFFFFFF"/>
      <name val="Aptos Light"/>
      <family val="2"/>
    </font>
  </fonts>
  <fills count="10">
    <fill>
      <patternFill patternType="none"/>
    </fill>
    <fill>
      <patternFill patternType="gray125"/>
    </fill>
    <fill>
      <patternFill patternType="solid">
        <fgColor rgb="FF2995D3"/>
        <bgColor indexed="64"/>
      </patternFill>
    </fill>
    <fill>
      <patternFill patternType="solid">
        <fgColor theme="8" tint="0.79995117038483843"/>
        <bgColor indexed="64"/>
      </patternFill>
    </fill>
    <fill>
      <patternFill patternType="solid">
        <fgColor rgb="FF079385"/>
        <bgColor indexed="64"/>
      </patternFill>
    </fill>
    <fill>
      <patternFill patternType="solid">
        <fgColor rgb="FF80B34A"/>
        <bgColor indexed="64"/>
      </patternFill>
    </fill>
    <fill>
      <patternFill patternType="solid">
        <fgColor rgb="FFF9AF02"/>
        <bgColor indexed="64"/>
      </patternFill>
    </fill>
    <fill>
      <patternFill patternType="solid">
        <fgColor rgb="FF5D4294"/>
        <bgColor indexed="64"/>
      </patternFill>
    </fill>
    <fill>
      <patternFill patternType="solid">
        <fgColor rgb="FFDA1E64"/>
        <bgColor indexed="64"/>
      </patternFill>
    </fill>
    <fill>
      <patternFill patternType="solid">
        <fgColor rgb="FFFFFFFF"/>
        <bgColor indexed="64"/>
      </patternFill>
    </fill>
  </fills>
  <borders count="4">
    <border>
      <left/>
      <right/>
      <top/>
      <bottom/>
      <diagonal/>
    </border>
    <border>
      <left style="hair">
        <color rgb="FFFFFFFF"/>
      </left>
      <right style="hair">
        <color rgb="FFFFFFFF"/>
      </right>
      <top style="hair">
        <color rgb="FFFFFFFF"/>
      </top>
      <bottom style="hair">
        <color rgb="FFFFFFFF"/>
      </bottom>
      <diagonal/>
    </border>
    <border>
      <left style="hair">
        <color rgb="FFFFFFFF"/>
      </left>
      <right style="hair">
        <color rgb="FFFFFFFF"/>
      </right>
      <top style="hair">
        <color rgb="FFFFFFFF"/>
      </top>
      <bottom/>
      <diagonal/>
    </border>
    <border>
      <left/>
      <right/>
      <top style="thin">
        <color theme="0"/>
      </top>
      <bottom/>
      <diagonal/>
    </border>
  </borders>
  <cellStyleXfs count="2">
    <xf numFmtId="0" fontId="0" fillId="0" borderId="0"/>
    <xf numFmtId="0" fontId="8" fillId="0" borderId="0" applyNumberFormat="0" applyFill="0" applyBorder="0" applyAlignment="0" applyProtection="0"/>
  </cellStyleXfs>
  <cellXfs count="78">
    <xf numFmtId="0" fontId="0" fillId="0" borderId="0" xfId="0"/>
    <xf numFmtId="0" fontId="1" fillId="0" borderId="1" xfId="0" applyFont="1" applyBorder="1" applyAlignment="1" applyProtection="1">
      <alignment horizontal="left" vertical="center" wrapText="1" indent="1" justifyLastLine="1"/>
      <protection hidden="1"/>
    </xf>
    <xf numFmtId="0" fontId="1" fillId="0" borderId="0" xfId="0" applyFont="1" applyAlignment="1" applyProtection="1">
      <alignment horizontal="left" vertical="center" wrapText="1" indent="1" justifyLastLine="1"/>
      <protection hidden="1"/>
    </xf>
    <xf numFmtId="0" fontId="2" fillId="0" borderId="0" xfId="0" applyFont="1" applyAlignment="1" applyProtection="1">
      <alignment horizontal="left" vertical="center" wrapText="1" indent="1" justifyLastLine="1"/>
      <protection hidden="1"/>
    </xf>
    <xf numFmtId="12" fontId="1" fillId="0" borderId="1" xfId="0" applyNumberFormat="1" applyFont="1" applyBorder="1" applyAlignment="1" applyProtection="1">
      <alignment horizontal="left" vertical="center" wrapText="1" indent="1" justifyLastLine="1"/>
      <protection hidden="1"/>
    </xf>
    <xf numFmtId="12" fontId="1" fillId="0" borderId="0" xfId="0" applyNumberFormat="1" applyFont="1" applyAlignment="1" applyProtection="1">
      <alignment horizontal="left" vertical="center" wrapText="1" indent="1" justifyLastLine="1"/>
      <protection hidden="1"/>
    </xf>
    <xf numFmtId="164" fontId="1" fillId="0" borderId="1" xfId="0" applyNumberFormat="1" applyFont="1" applyBorder="1" applyAlignment="1" applyProtection="1">
      <alignment horizontal="left" vertical="center" wrapText="1" indent="1" justifyLastLine="1"/>
      <protection hidden="1"/>
    </xf>
    <xf numFmtId="164" fontId="1" fillId="0" borderId="0" xfId="0" applyNumberFormat="1" applyFont="1" applyAlignment="1" applyProtection="1">
      <alignment horizontal="left" vertical="center" wrapText="1" indent="1" justifyLastLine="1"/>
      <protection hidden="1"/>
    </xf>
    <xf numFmtId="12" fontId="3" fillId="2" borderId="1" xfId="0" applyNumberFormat="1" applyFont="1" applyFill="1" applyBorder="1" applyAlignment="1" applyProtection="1">
      <alignment horizontal="left" vertical="center" wrapText="1" indent="1" justifyLastLine="1"/>
      <protection hidden="1"/>
    </xf>
    <xf numFmtId="0" fontId="3" fillId="2" borderId="1" xfId="0" applyFont="1" applyFill="1" applyBorder="1" applyAlignment="1" applyProtection="1">
      <alignment horizontal="left" vertical="center" wrapText="1" indent="1" justifyLastLine="1"/>
      <protection hidden="1"/>
    </xf>
    <xf numFmtId="164" fontId="3" fillId="2" borderId="1" xfId="0" applyNumberFormat="1" applyFont="1" applyFill="1" applyBorder="1" applyAlignment="1" applyProtection="1">
      <alignment horizontal="left" vertical="center" wrapText="1" indent="1" justifyLastLine="1"/>
      <protection hidden="1"/>
    </xf>
    <xf numFmtId="12" fontId="1" fillId="0" borderId="2" xfId="0" applyNumberFormat="1" applyFont="1" applyBorder="1" applyAlignment="1" applyProtection="1">
      <alignment horizontal="left" vertical="center" wrapText="1" indent="1" justifyLastLine="1"/>
      <protection hidden="1"/>
    </xf>
    <xf numFmtId="0" fontId="1" fillId="0" borderId="2" xfId="0" applyFont="1" applyBorder="1" applyAlignment="1" applyProtection="1">
      <alignment horizontal="left" vertical="center" wrapText="1" indent="1" justifyLastLine="1"/>
      <protection hidden="1"/>
    </xf>
    <xf numFmtId="164" fontId="1" fillId="0" borderId="2" xfId="0" applyNumberFormat="1" applyFont="1" applyBorder="1" applyAlignment="1" applyProtection="1">
      <alignment horizontal="left" vertical="center" wrapText="1" indent="1" justifyLastLine="1"/>
      <protection hidden="1"/>
    </xf>
    <xf numFmtId="12" fontId="6" fillId="2" borderId="1" xfId="0" applyNumberFormat="1" applyFont="1" applyFill="1" applyBorder="1" applyAlignment="1" applyProtection="1">
      <alignment horizontal="left" vertical="center" wrapText="1" indent="1" justifyLastLine="1"/>
      <protection hidden="1"/>
    </xf>
    <xf numFmtId="0" fontId="6" fillId="2" borderId="1" xfId="0" applyFont="1" applyFill="1" applyBorder="1" applyAlignment="1" applyProtection="1">
      <alignment horizontal="left" vertical="center" wrapText="1" indent="1" justifyLastLine="1"/>
      <protection hidden="1"/>
    </xf>
    <xf numFmtId="164" fontId="6" fillId="2" borderId="1" xfId="0" applyNumberFormat="1" applyFont="1" applyFill="1" applyBorder="1" applyAlignment="1" applyProtection="1">
      <alignment horizontal="left" vertical="center" wrapText="1" indent="1" justifyLastLine="1"/>
      <protection hidden="1"/>
    </xf>
    <xf numFmtId="0" fontId="1" fillId="0" borderId="0" xfId="0" applyFont="1" applyAlignment="1" applyProtection="1">
      <alignment horizontal="left" vertical="center" indent="1" justifyLastLine="1"/>
      <protection hidden="1"/>
    </xf>
    <xf numFmtId="164" fontId="1" fillId="0" borderId="0" xfId="0" applyNumberFormat="1" applyFont="1" applyAlignment="1" applyProtection="1">
      <alignment horizontal="left" vertical="center" indent="1" justifyLastLine="1"/>
      <protection hidden="1"/>
    </xf>
    <xf numFmtId="12" fontId="9" fillId="0" borderId="0" xfId="0" applyNumberFormat="1" applyFont="1" applyAlignment="1" applyProtection="1">
      <alignment horizontal="left" vertical="center" indent="1" justifyLastLine="1"/>
      <protection hidden="1"/>
    </xf>
    <xf numFmtId="0" fontId="9" fillId="0" borderId="0" xfId="0" applyFont="1" applyAlignment="1" applyProtection="1">
      <alignment horizontal="left" vertical="center" indent="1" justifyLastLine="1"/>
      <protection hidden="1"/>
    </xf>
    <xf numFmtId="0" fontId="1" fillId="0" borderId="0" xfId="0" applyFont="1" applyAlignment="1" applyProtection="1">
      <alignment horizontal="center" vertical="center" justifyLastLine="1"/>
      <protection hidden="1"/>
    </xf>
    <xf numFmtId="0" fontId="3" fillId="2" borderId="1" xfId="0" applyFont="1" applyFill="1" applyBorder="1" applyAlignment="1" applyProtection="1">
      <alignment horizontal="center" vertical="center" wrapText="1" justifyLastLine="1"/>
      <protection hidden="1"/>
    </xf>
    <xf numFmtId="9" fontId="1" fillId="0" borderId="1" xfId="0" applyNumberFormat="1" applyFont="1" applyBorder="1" applyAlignment="1" applyProtection="1">
      <alignment horizontal="center" vertical="center" wrapText="1" justifyLastLine="1"/>
      <protection hidden="1"/>
    </xf>
    <xf numFmtId="9" fontId="1" fillId="0" borderId="2" xfId="0" applyNumberFormat="1" applyFont="1" applyBorder="1" applyAlignment="1" applyProtection="1">
      <alignment horizontal="center" vertical="center" wrapText="1" justifyLastLine="1"/>
      <protection hidden="1"/>
    </xf>
    <xf numFmtId="0" fontId="6" fillId="2" borderId="1" xfId="0" applyFont="1" applyFill="1" applyBorder="1" applyAlignment="1" applyProtection="1">
      <alignment horizontal="center" vertical="center" wrapText="1" justifyLastLine="1"/>
      <protection hidden="1"/>
    </xf>
    <xf numFmtId="0" fontId="1" fillId="0" borderId="0" xfId="0" applyFont="1" applyAlignment="1" applyProtection="1">
      <alignment horizontal="center" vertical="center" wrapText="1" justifyLastLine="1"/>
      <protection hidden="1"/>
    </xf>
    <xf numFmtId="164" fontId="7" fillId="0" borderId="0" xfId="0" applyNumberFormat="1" applyFont="1" applyAlignment="1" applyProtection="1">
      <alignment horizontal="right" vertical="center" indent="1" justifyLastLine="1"/>
      <protection hidden="1"/>
    </xf>
    <xf numFmtId="164" fontId="6" fillId="2" borderId="1" xfId="0" applyNumberFormat="1" applyFont="1" applyFill="1" applyBorder="1" applyAlignment="1" applyProtection="1">
      <alignment horizontal="right" vertical="center" wrapText="1" indent="1" justifyLastLine="1"/>
      <protection hidden="1"/>
    </xf>
    <xf numFmtId="164" fontId="7" fillId="0" borderId="1" xfId="0" applyNumberFormat="1" applyFont="1" applyBorder="1" applyAlignment="1" applyProtection="1">
      <alignment horizontal="right" vertical="center" wrapText="1" indent="1" justifyLastLine="1"/>
      <protection hidden="1"/>
    </xf>
    <xf numFmtId="164" fontId="7" fillId="0" borderId="2" xfId="0" applyNumberFormat="1" applyFont="1" applyBorder="1" applyAlignment="1" applyProtection="1">
      <alignment horizontal="right" vertical="center" wrapText="1" indent="1" justifyLastLine="1"/>
      <protection hidden="1"/>
    </xf>
    <xf numFmtId="164" fontId="7" fillId="0" borderId="0" xfId="0" applyNumberFormat="1" applyFont="1" applyAlignment="1" applyProtection="1">
      <alignment horizontal="right" vertical="center" wrapText="1" indent="1" justifyLastLine="1"/>
      <protection hidden="1"/>
    </xf>
    <xf numFmtId="164" fontId="1" fillId="3" borderId="0" xfId="0" applyNumberFormat="1" applyFont="1" applyFill="1" applyAlignment="1" applyProtection="1">
      <alignment horizontal="left" vertical="center" indent="1" justifyLastLine="1"/>
      <protection hidden="1"/>
    </xf>
    <xf numFmtId="0" fontId="1" fillId="3" borderId="0" xfId="0" applyFont="1" applyFill="1" applyAlignment="1" applyProtection="1">
      <alignment horizontal="center" vertical="center" justifyLastLine="1"/>
      <protection hidden="1"/>
    </xf>
    <xf numFmtId="164" fontId="7" fillId="3" borderId="0" xfId="0" applyNumberFormat="1" applyFont="1" applyFill="1" applyAlignment="1" applyProtection="1">
      <alignment horizontal="right" vertical="center" indent="1" justifyLastLine="1"/>
      <protection hidden="1"/>
    </xf>
    <xf numFmtId="3" fontId="7" fillId="3" borderId="0" xfId="0" applyNumberFormat="1" applyFont="1" applyFill="1" applyAlignment="1" applyProtection="1">
      <alignment horizontal="right" vertical="center" indent="1" justifyLastLine="1"/>
      <protection hidden="1"/>
    </xf>
    <xf numFmtId="164" fontId="2" fillId="3" borderId="3" xfId="0" applyNumberFormat="1" applyFont="1" applyFill="1" applyBorder="1" applyAlignment="1" applyProtection="1">
      <alignment horizontal="left" vertical="center" indent="1" justifyLastLine="1"/>
      <protection hidden="1"/>
    </xf>
    <xf numFmtId="0" fontId="1" fillId="3" borderId="3" xfId="0" applyFont="1" applyFill="1" applyBorder="1" applyAlignment="1" applyProtection="1">
      <alignment horizontal="center" vertical="center" justifyLastLine="1"/>
      <protection hidden="1"/>
    </xf>
    <xf numFmtId="164" fontId="7" fillId="3" borderId="3" xfId="0" applyNumberFormat="1" applyFont="1" applyFill="1" applyBorder="1" applyAlignment="1" applyProtection="1">
      <alignment horizontal="right" vertical="center" indent="1" justifyLastLine="1"/>
      <protection hidden="1"/>
    </xf>
    <xf numFmtId="0" fontId="9" fillId="0" borderId="1" xfId="1" applyFont="1" applyFill="1" applyBorder="1" applyAlignment="1" applyProtection="1">
      <alignment horizontal="left" vertical="center" wrapText="1" indent="1" justifyLastLine="1"/>
      <protection locked="0" hidden="1"/>
    </xf>
    <xf numFmtId="0" fontId="9" fillId="0" borderId="2" xfId="1" applyFont="1" applyFill="1" applyBorder="1" applyAlignment="1" applyProtection="1">
      <alignment horizontal="left" vertical="center" wrapText="1" indent="1" justifyLastLine="1"/>
      <protection locked="0" hidden="1"/>
    </xf>
    <xf numFmtId="12" fontId="5" fillId="0" borderId="0" xfId="0" applyNumberFormat="1" applyFont="1" applyAlignment="1" applyProtection="1">
      <alignment horizontal="left" vertical="center" wrapText="1" indent="1" justifyLastLine="1"/>
      <protection hidden="1"/>
    </xf>
    <xf numFmtId="0" fontId="5" fillId="0" borderId="0" xfId="0" applyFont="1" applyAlignment="1" applyProtection="1">
      <alignment horizontal="left" vertical="center" wrapText="1" indent="1" justifyLastLine="1"/>
      <protection hidden="1"/>
    </xf>
    <xf numFmtId="164" fontId="5" fillId="0" borderId="0" xfId="0" applyNumberFormat="1" applyFont="1" applyAlignment="1" applyProtection="1">
      <alignment horizontal="left" vertical="center" wrapText="1" indent="1" justifyLastLine="1"/>
      <protection hidden="1"/>
    </xf>
    <xf numFmtId="0" fontId="5" fillId="0" borderId="0" xfId="0" applyFont="1" applyAlignment="1" applyProtection="1">
      <alignment horizontal="center" vertical="center" wrapText="1" justifyLastLine="1"/>
      <protection hidden="1"/>
    </xf>
    <xf numFmtId="164" fontId="6" fillId="0" borderId="0" xfId="0" applyNumberFormat="1" applyFont="1" applyAlignment="1" applyProtection="1">
      <alignment horizontal="right" vertical="center" wrapText="1" indent="1" justifyLastLine="1"/>
      <protection hidden="1"/>
    </xf>
    <xf numFmtId="0" fontId="3" fillId="0" borderId="0" xfId="0" applyFont="1" applyAlignment="1" applyProtection="1">
      <alignment horizontal="left" vertical="center" wrapText="1" indent="1" justifyLastLine="1"/>
      <protection hidden="1"/>
    </xf>
    <xf numFmtId="0" fontId="0" fillId="4" borderId="0" xfId="0" applyFill="1"/>
    <xf numFmtId="0" fontId="0" fillId="5" borderId="0" xfId="0" applyFill="1"/>
    <xf numFmtId="0" fontId="0" fillId="6" borderId="0" xfId="0" applyFill="1"/>
    <xf numFmtId="0" fontId="0" fillId="7" borderId="0" xfId="0" applyFill="1"/>
    <xf numFmtId="0" fontId="0" fillId="8" borderId="0" xfId="0" applyFill="1"/>
    <xf numFmtId="0" fontId="16" fillId="0" borderId="0" xfId="0" applyFont="1" applyAlignment="1">
      <alignment wrapText="1"/>
    </xf>
    <xf numFmtId="0" fontId="17" fillId="0" borderId="0" xfId="0" applyFont="1" applyAlignment="1">
      <alignment vertical="top"/>
    </xf>
    <xf numFmtId="0" fontId="18" fillId="0" borderId="0" xfId="0" applyFont="1" applyAlignment="1">
      <alignment vertical="top" wrapText="1"/>
    </xf>
    <xf numFmtId="0" fontId="20" fillId="0" borderId="0" xfId="0" applyFont="1" applyAlignment="1">
      <alignment vertical="top" wrapText="1"/>
    </xf>
    <xf numFmtId="0" fontId="23" fillId="0" borderId="0" xfId="0" applyFont="1" applyAlignment="1">
      <alignment vertical="top" wrapText="1"/>
    </xf>
    <xf numFmtId="0" fontId="26" fillId="0" borderId="0" xfId="0" applyFont="1" applyAlignment="1">
      <alignment vertical="top" wrapText="1"/>
    </xf>
    <xf numFmtId="0" fontId="28" fillId="0" borderId="0" xfId="0" applyFont="1" applyAlignment="1">
      <alignment vertical="top" wrapText="1"/>
    </xf>
    <xf numFmtId="0" fontId="31" fillId="0" borderId="0" xfId="0" applyFont="1" applyAlignment="1">
      <alignment vertical="top" wrapText="1"/>
    </xf>
    <xf numFmtId="0" fontId="9" fillId="0" borderId="0" xfId="0" applyFont="1" applyAlignment="1" applyProtection="1">
      <alignment horizontal="left" vertical="center" indent="1" justifyLastLine="1"/>
      <protection locked="0"/>
    </xf>
    <xf numFmtId="0" fontId="13" fillId="0" borderId="1" xfId="0" applyFont="1" applyBorder="1" applyAlignment="1" applyProtection="1">
      <alignment horizontal="left" vertical="center" wrapText="1" indent="1" justifyLastLine="1"/>
      <protection locked="0"/>
    </xf>
    <xf numFmtId="0" fontId="1" fillId="0" borderId="1" xfId="0" applyFont="1" applyBorder="1" applyAlignment="1" applyProtection="1">
      <alignment horizontal="center" vertical="center" wrapText="1" justifyLastLine="1"/>
      <protection locked="0"/>
    </xf>
    <xf numFmtId="0" fontId="1" fillId="0" borderId="2" xfId="0" applyFont="1" applyBorder="1" applyAlignment="1" applyProtection="1">
      <alignment horizontal="center" vertical="center" wrapText="1" justifyLastLine="1"/>
      <protection locked="0"/>
    </xf>
    <xf numFmtId="12" fontId="9" fillId="9" borderId="0" xfId="0" applyNumberFormat="1" applyFont="1" applyFill="1" applyAlignment="1" applyProtection="1">
      <alignment horizontal="left" vertical="center" indent="1" justifyLastLine="1"/>
      <protection hidden="1"/>
    </xf>
    <xf numFmtId="0" fontId="10" fillId="9" borderId="0" xfId="0" applyFont="1" applyFill="1" applyAlignment="1" applyProtection="1">
      <alignment horizontal="left" vertical="center" indent="1" justifyLastLine="1"/>
      <protection hidden="1"/>
    </xf>
    <xf numFmtId="0" fontId="9" fillId="9" borderId="0" xfId="0" applyFont="1" applyFill="1" applyAlignment="1" applyProtection="1">
      <alignment horizontal="left" vertical="center" indent="1" justifyLastLine="1"/>
      <protection hidden="1"/>
    </xf>
    <xf numFmtId="0" fontId="1" fillId="9" borderId="0" xfId="0" applyFont="1" applyFill="1" applyAlignment="1" applyProtection="1">
      <alignment horizontal="left" vertical="center" indent="1" justifyLastLine="1"/>
      <protection hidden="1"/>
    </xf>
    <xf numFmtId="14" fontId="9" fillId="9" borderId="0" xfId="0" applyNumberFormat="1" applyFont="1" applyFill="1" applyAlignment="1" applyProtection="1">
      <alignment horizontal="left" vertical="center" indent="1" justifyLastLine="1"/>
      <protection locked="0"/>
    </xf>
    <xf numFmtId="0" fontId="11" fillId="9" borderId="0" xfId="1" applyFont="1" applyFill="1" applyAlignment="1" applyProtection="1">
      <alignment horizontal="left" vertical="center" indent="1" justifyLastLine="1"/>
      <protection locked="0"/>
    </xf>
    <xf numFmtId="0" fontId="12" fillId="9" borderId="0" xfId="0" applyFont="1" applyFill="1" applyAlignment="1" applyProtection="1">
      <alignment horizontal="left" vertical="center" indent="1" justifyLastLine="1"/>
      <protection locked="0"/>
    </xf>
    <xf numFmtId="12" fontId="11" fillId="9" borderId="0" xfId="1" applyNumberFormat="1" applyFont="1" applyFill="1" applyAlignment="1" applyProtection="1">
      <alignment horizontal="left" vertical="center" justifyLastLine="1"/>
      <protection hidden="1"/>
    </xf>
    <xf numFmtId="0" fontId="9" fillId="9" borderId="0" xfId="0" applyFont="1" applyFill="1" applyAlignment="1" applyProtection="1">
      <alignment horizontal="left" vertical="center" indent="1" justifyLastLine="1"/>
      <protection locked="0"/>
    </xf>
    <xf numFmtId="12" fontId="9" fillId="9" borderId="0" xfId="0" quotePrefix="1" applyNumberFormat="1" applyFont="1" applyFill="1" applyAlignment="1" applyProtection="1">
      <alignment horizontal="left" vertical="center" justifyLastLine="1"/>
      <protection hidden="1"/>
    </xf>
    <xf numFmtId="12" fontId="10" fillId="0" borderId="0" xfId="0" applyNumberFormat="1" applyFont="1" applyAlignment="1" applyProtection="1">
      <alignment horizontal="center" vertical="center" justifyLastLine="1" shrinkToFit="1"/>
      <protection hidden="1"/>
    </xf>
    <xf numFmtId="12" fontId="14" fillId="0" borderId="0" xfId="0" applyNumberFormat="1" applyFont="1" applyAlignment="1" applyProtection="1">
      <alignment horizontal="center" vertical="top" wrapText="1" justifyLastLine="1"/>
      <protection hidden="1"/>
    </xf>
    <xf numFmtId="0" fontId="15" fillId="0" borderId="0" xfId="0" applyFont="1" applyAlignment="1">
      <alignment horizontal="left" vertical="center" wrapText="1" indent="1" justifyLastLine="1"/>
    </xf>
    <xf numFmtId="0" fontId="15" fillId="0" borderId="0" xfId="0" applyFont="1" applyAlignment="1">
      <alignment horizontal="left" vertical="center" indent="1" justifyLastLine="1"/>
    </xf>
  </cellXfs>
  <cellStyles count="2">
    <cellStyle name="Hyperlink" xfId="1" builtinId="8"/>
    <cellStyle name="Normal" xfId="0" builtinId="0"/>
  </cellStyles>
  <dxfs count="1">
    <dxf>
      <fill>
        <patternFill>
          <bgColor rgb="FFF2F2F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Your bookshelf'!A1: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3" Type="http://schemas.openxmlformats.org/officeDocument/2006/relationships/image" Target="https://libraries.peters.co.uk/images/covers/906/9781444938906.jpg" TargetMode="External"/><Relationship Id="rId18" Type="http://schemas.openxmlformats.org/officeDocument/2006/relationships/hyperlink" Target="https://peters.co.uk/book-page/9780241610541" TargetMode="External"/><Relationship Id="rId26" Type="http://schemas.openxmlformats.org/officeDocument/2006/relationships/hyperlink" Target="https://peters.co.uk/book-page/9780755504374" TargetMode="External"/><Relationship Id="rId39" Type="http://schemas.openxmlformats.org/officeDocument/2006/relationships/image" Target="https://libraries.peters.co.uk/images/covers/091/9781801992091.jpg" TargetMode="External"/><Relationship Id="rId21" Type="http://schemas.openxmlformats.org/officeDocument/2006/relationships/image" Target="https://libraries.peters.co.uk/images/covers/312/9780008411312.jpg" TargetMode="External"/><Relationship Id="rId34" Type="http://schemas.openxmlformats.org/officeDocument/2006/relationships/hyperlink" Target="https://peters.co.uk/book-page/9781510108929" TargetMode="External"/><Relationship Id="rId42" Type="http://schemas.openxmlformats.org/officeDocument/2006/relationships/hyperlink" Target="https://peters.co.uk/book-page/9780008422486" TargetMode="External"/><Relationship Id="rId47" Type="http://schemas.openxmlformats.org/officeDocument/2006/relationships/image" Target="https://libraries.peters.co.uk/images/covers/886/9781915235886.jpg" TargetMode="External"/><Relationship Id="rId50" Type="http://schemas.openxmlformats.org/officeDocument/2006/relationships/hyperlink" Target="https://peters.co.uk/book-page/9781526622211" TargetMode="External"/><Relationship Id="rId7" Type="http://schemas.openxmlformats.org/officeDocument/2006/relationships/image" Target="https://libraries.peters.co.uk/images/covers/100/9780241622100.jpg" TargetMode="External"/><Relationship Id="rId2" Type="http://schemas.openxmlformats.org/officeDocument/2006/relationships/hyperlink" Target="https://peters.co.uk/book-page/9781526640444" TargetMode="External"/><Relationship Id="rId16" Type="http://schemas.openxmlformats.org/officeDocument/2006/relationships/hyperlink" Target="https://peters.co.uk/book-page/9781839944390" TargetMode="External"/><Relationship Id="rId29" Type="http://schemas.openxmlformats.org/officeDocument/2006/relationships/image" Target="https://libraries.peters.co.uk/images/covers/155/9781405298155.jpg" TargetMode="External"/><Relationship Id="rId11" Type="http://schemas.openxmlformats.org/officeDocument/2006/relationships/image" Target="https://libraries.peters.co.uk/images/covers/315/9781529048315.jpg" TargetMode="External"/><Relationship Id="rId24" Type="http://schemas.openxmlformats.org/officeDocument/2006/relationships/hyperlink" Target="https://peters.co.uk/book-page/9781915659125" TargetMode="External"/><Relationship Id="rId32" Type="http://schemas.openxmlformats.org/officeDocument/2006/relationships/hyperlink" Target="https://peters.co.uk/book-page/9780008606190" TargetMode="External"/><Relationship Id="rId37" Type="http://schemas.openxmlformats.org/officeDocument/2006/relationships/image" Target="https://libraries.peters.co.uk/images/covers/052/9781912626052.jpg" TargetMode="External"/><Relationship Id="rId40" Type="http://schemas.openxmlformats.org/officeDocument/2006/relationships/hyperlink" Target="https://peters.co.uk/book-page/9780241572207" TargetMode="External"/><Relationship Id="rId45" Type="http://schemas.openxmlformats.org/officeDocument/2006/relationships/image" Target="https://libraries.peters.co.uk/images/covers/617/9781444944617.jpg" TargetMode="External"/><Relationship Id="rId53" Type="http://schemas.openxmlformats.org/officeDocument/2006/relationships/image" Target="https://libraries.peters.co.uk/images/covers/307/9780141374307.jpg" TargetMode="External"/><Relationship Id="rId5" Type="http://schemas.openxmlformats.org/officeDocument/2006/relationships/image" Target="https://libraries.peters.co.uk/images/covers/601/9781913322601.jpg" TargetMode="External"/><Relationship Id="rId10" Type="http://schemas.openxmlformats.org/officeDocument/2006/relationships/hyperlink" Target="https://peters.co.uk/book-page/9781529048315" TargetMode="External"/><Relationship Id="rId19" Type="http://schemas.openxmlformats.org/officeDocument/2006/relationships/image" Target="https://libraries.peters.co.uk/images/covers/541/9780241610541.jpg" TargetMode="External"/><Relationship Id="rId31" Type="http://schemas.openxmlformats.org/officeDocument/2006/relationships/image" Target="https://libraries.peters.co.uk/images/covers/707/9781398517707.jpg" TargetMode="External"/><Relationship Id="rId44" Type="http://schemas.openxmlformats.org/officeDocument/2006/relationships/hyperlink" Target="https://peters.co.uk/book-page/9781444944617" TargetMode="External"/><Relationship Id="rId52" Type="http://schemas.openxmlformats.org/officeDocument/2006/relationships/hyperlink" Target="https://peters.co.uk/book-page/9780141374307" TargetMode="External"/><Relationship Id="rId4" Type="http://schemas.openxmlformats.org/officeDocument/2006/relationships/hyperlink" Target="https://peters.co.uk/book-page/9781913322601" TargetMode="External"/><Relationship Id="rId9" Type="http://schemas.openxmlformats.org/officeDocument/2006/relationships/image" Target="https://libraries.peters.co.uk/images/covers/481/9780008597481.jpg" TargetMode="External"/><Relationship Id="rId14" Type="http://schemas.openxmlformats.org/officeDocument/2006/relationships/hyperlink" Target="https://peters.co.uk/book-page/9781915235046" TargetMode="External"/><Relationship Id="rId22" Type="http://schemas.openxmlformats.org/officeDocument/2006/relationships/hyperlink" Target="https://peters.co.uk/book-page/9781510110281" TargetMode="External"/><Relationship Id="rId27" Type="http://schemas.openxmlformats.org/officeDocument/2006/relationships/image" Target="https://libraries.peters.co.uk/images/covers/374/9780755504374.jpg" TargetMode="External"/><Relationship Id="rId30" Type="http://schemas.openxmlformats.org/officeDocument/2006/relationships/hyperlink" Target="https://peters.co.uk/book-page/9781398517707" TargetMode="External"/><Relationship Id="rId35" Type="http://schemas.openxmlformats.org/officeDocument/2006/relationships/image" Target="https://libraries.peters.co.uk/images/covers/929/9781510108929.jpg" TargetMode="External"/><Relationship Id="rId43" Type="http://schemas.openxmlformats.org/officeDocument/2006/relationships/image" Target="https://libraries.peters.co.uk/images/covers/486/9780008422486.jpg" TargetMode="External"/><Relationship Id="rId48" Type="http://schemas.openxmlformats.org/officeDocument/2006/relationships/hyperlink" Target="https://peters.co.uk/book-page/9781035003846" TargetMode="External"/><Relationship Id="rId8" Type="http://schemas.openxmlformats.org/officeDocument/2006/relationships/hyperlink" Target="https://peters.co.uk/book-page/9780008597481" TargetMode="External"/><Relationship Id="rId51" Type="http://schemas.openxmlformats.org/officeDocument/2006/relationships/image" Target="https://libraries.peters.co.uk/images/covers/211/9781526622211.jpg" TargetMode="External"/><Relationship Id="rId3" Type="http://schemas.openxmlformats.org/officeDocument/2006/relationships/image" Target="https://libraries.peters.co.uk/images/covers/444/9781526640444.jpg" TargetMode="External"/><Relationship Id="rId12" Type="http://schemas.openxmlformats.org/officeDocument/2006/relationships/hyperlink" Target="https://peters.co.uk/book-page/9781444938906" TargetMode="External"/><Relationship Id="rId17" Type="http://schemas.openxmlformats.org/officeDocument/2006/relationships/image" Target="https://libraries.peters.co.uk/images/covers/390/9781839944390.jpg" TargetMode="External"/><Relationship Id="rId25" Type="http://schemas.openxmlformats.org/officeDocument/2006/relationships/image" Target="https://libraries.peters.co.uk/images/covers/125/9781915659125.jpg" TargetMode="External"/><Relationship Id="rId33" Type="http://schemas.openxmlformats.org/officeDocument/2006/relationships/image" Target="https://libraries.peters.co.uk/images/covers/190/9780008606190.jpg" TargetMode="External"/><Relationship Id="rId38" Type="http://schemas.openxmlformats.org/officeDocument/2006/relationships/hyperlink" Target="https://peters.co.uk/book-page/9781801992091" TargetMode="External"/><Relationship Id="rId46" Type="http://schemas.openxmlformats.org/officeDocument/2006/relationships/hyperlink" Target="https://peters.co.uk/book-page/9781915235886" TargetMode="External"/><Relationship Id="rId20" Type="http://schemas.openxmlformats.org/officeDocument/2006/relationships/hyperlink" Target="https://peters.co.uk/book-page/9780008411312" TargetMode="External"/><Relationship Id="rId41" Type="http://schemas.openxmlformats.org/officeDocument/2006/relationships/image" Target="https://libraries.peters.co.uk/images/covers/207/9780241572207.jpg" TargetMode="External"/><Relationship Id="rId1" Type="http://schemas.openxmlformats.org/officeDocument/2006/relationships/image" Target="../media/image1.png"/><Relationship Id="rId6" Type="http://schemas.openxmlformats.org/officeDocument/2006/relationships/hyperlink" Target="https://peters.co.uk/book-page/9780241622100" TargetMode="External"/><Relationship Id="rId15" Type="http://schemas.openxmlformats.org/officeDocument/2006/relationships/image" Target="https://libraries.peters.co.uk/images/covers/046/9781915235046.jpg" TargetMode="External"/><Relationship Id="rId23" Type="http://schemas.openxmlformats.org/officeDocument/2006/relationships/image" Target="https://libraries.peters.co.uk/images/covers/281/9781510110281.jpg" TargetMode="External"/><Relationship Id="rId28" Type="http://schemas.openxmlformats.org/officeDocument/2006/relationships/hyperlink" Target="https://peters.co.uk/book-page/9781405298155" TargetMode="External"/><Relationship Id="rId36" Type="http://schemas.openxmlformats.org/officeDocument/2006/relationships/hyperlink" Target="https://peters.co.uk/book-page/9781912626052" TargetMode="External"/><Relationship Id="rId49" Type="http://schemas.openxmlformats.org/officeDocument/2006/relationships/image" Target="https://libraries.peters.co.uk/images/covers/846/9781035003846.jpg"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peters.co.uk"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1</xdr:col>
      <xdr:colOff>924004</xdr:colOff>
      <xdr:row>4</xdr:row>
      <xdr:rowOff>162004</xdr:rowOff>
    </xdr:to>
    <xdr:pic>
      <xdr:nvPicPr>
        <xdr:cNvPr id="3" name="img_logo">
          <a:extLst>
            <a:ext uri="{FF2B5EF4-FFF2-40B4-BE49-F238E27FC236}">
              <a16:creationId xmlns:a16="http://schemas.microsoft.com/office/drawing/2014/main" id="{BDD6E3B4-EC2F-715F-C384-D36D50456E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200025"/>
          <a:ext cx="914479" cy="914479"/>
        </a:xfrm>
        <a:prstGeom prst="rect">
          <a:avLst/>
        </a:prstGeom>
      </xdr:spPr>
    </xdr:pic>
    <xdr:clientData/>
  </xdr:twoCellAnchor>
  <xdr:twoCellAnchor editAs="oneCell">
    <xdr:from>
      <xdr:col>11</xdr:col>
      <xdr:colOff>190500</xdr:colOff>
      <xdr:row>1</xdr:row>
      <xdr:rowOff>9525</xdr:rowOff>
    </xdr:from>
    <xdr:to>
      <xdr:col>13</xdr:col>
      <xdr:colOff>276463</xdr:colOff>
      <xdr:row>8</xdr:row>
      <xdr:rowOff>105001</xdr:rowOff>
    </xdr:to>
    <xdr:pic>
      <xdr:nvPicPr>
        <xdr:cNvPr id="5" name="img_postitnote">
          <a:hlinkClick xmlns:r="http://schemas.openxmlformats.org/officeDocument/2006/relationships" r:id="rId2" tooltip="Click to see your titles"/>
          <a:extLst>
            <a:ext uri="{FF2B5EF4-FFF2-40B4-BE49-F238E27FC236}">
              <a16:creationId xmlns:a16="http://schemas.microsoft.com/office/drawing/2014/main" id="{17E2A506-D7D3-8973-259B-53907DDDBD4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420225" y="200025"/>
          <a:ext cx="1705213" cy="1619476"/>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12700</xdr:colOff>
      <xdr:row>0</xdr:row>
      <xdr:rowOff>50800</xdr:rowOff>
    </xdr:from>
    <xdr:to>
      <xdr:col>2</xdr:col>
      <xdr:colOff>927179</xdr:colOff>
      <xdr:row>0</xdr:row>
      <xdr:rowOff>965279</xdr:rowOff>
    </xdr:to>
    <xdr:pic>
      <xdr:nvPicPr>
        <xdr:cNvPr id="3" name="img_logo">
          <a:extLst>
            <a:ext uri="{FF2B5EF4-FFF2-40B4-BE49-F238E27FC236}">
              <a16:creationId xmlns:a16="http://schemas.microsoft.com/office/drawing/2014/main" id="{E5689E65-B844-C955-EFDB-54FFB25F4C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3200" y="50800"/>
          <a:ext cx="914479" cy="914479"/>
        </a:xfrm>
        <a:prstGeom prst="rect">
          <a:avLst/>
        </a:prstGeom>
      </xdr:spPr>
    </xdr:pic>
    <xdr:clientData/>
  </xdr:twoCellAnchor>
  <xdr:twoCellAnchor editAs="oneCell">
    <xdr:from>
      <xdr:col>6</xdr:col>
      <xdr:colOff>76200</xdr:colOff>
      <xdr:row>0</xdr:row>
      <xdr:rowOff>386080</xdr:rowOff>
    </xdr:from>
    <xdr:to>
      <xdr:col>6</xdr:col>
      <xdr:colOff>1092200</xdr:colOff>
      <xdr:row>1</xdr:row>
      <xdr:rowOff>104775</xdr:rowOff>
    </xdr:to>
    <xdr:pic>
      <xdr:nvPicPr>
        <xdr:cNvPr id="5" name="Picture 4">
          <a:hlinkClick xmlns:r="http://schemas.openxmlformats.org/officeDocument/2006/relationships" r:id="rId2" tooltip="Foxlight&#10;Balen, Katya&#10;Click to view on our website"/>
          <a:extLst>
            <a:ext uri="{FF2B5EF4-FFF2-40B4-BE49-F238E27FC236}">
              <a16:creationId xmlns:a16="http://schemas.microsoft.com/office/drawing/2014/main" id="{127EA938-C1BD-39E3-7596-D2FB9346504C}"/>
            </a:ext>
          </a:extLst>
        </xdr:cNvPr>
        <xdr:cNvPicPr>
          <a:picLocks noChangeAspect="1"/>
        </xdr:cNvPicPr>
      </xdr:nvPicPr>
      <xdr:blipFill>
        <a:blip xmlns:r="http://schemas.openxmlformats.org/officeDocument/2006/relationships" r:link="rId3"/>
        <a:stretch>
          <a:fillRect/>
        </a:stretch>
      </xdr:blipFill>
      <xdr:spPr>
        <a:xfrm>
          <a:off x="2781300" y="386080"/>
          <a:ext cx="1016000" cy="155702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8</xdr:col>
      <xdr:colOff>76200</xdr:colOff>
      <xdr:row>0</xdr:row>
      <xdr:rowOff>386080</xdr:rowOff>
    </xdr:from>
    <xdr:to>
      <xdr:col>8</xdr:col>
      <xdr:colOff>1092200</xdr:colOff>
      <xdr:row>1</xdr:row>
      <xdr:rowOff>104775</xdr:rowOff>
    </xdr:to>
    <xdr:pic>
      <xdr:nvPicPr>
        <xdr:cNvPr id="7" name="Picture 6">
          <a:hlinkClick xmlns:r="http://schemas.openxmlformats.org/officeDocument/2006/relationships" r:id="rId4" tooltip="Xanthe &amp; the ruby crown&#10;Bilan, Jasbinder&#10;Click to view on our website"/>
          <a:extLst>
            <a:ext uri="{FF2B5EF4-FFF2-40B4-BE49-F238E27FC236}">
              <a16:creationId xmlns:a16="http://schemas.microsoft.com/office/drawing/2014/main" id="{06AA701F-4A1A-4FFC-13D7-221C5598C39C}"/>
            </a:ext>
          </a:extLst>
        </xdr:cNvPr>
        <xdr:cNvPicPr>
          <a:picLocks noChangeAspect="1"/>
        </xdr:cNvPicPr>
      </xdr:nvPicPr>
      <xdr:blipFill>
        <a:blip xmlns:r="http://schemas.openxmlformats.org/officeDocument/2006/relationships" r:link="rId5"/>
        <a:stretch>
          <a:fillRect/>
        </a:stretch>
      </xdr:blipFill>
      <xdr:spPr>
        <a:xfrm>
          <a:off x="4038600" y="386080"/>
          <a:ext cx="1016000" cy="155702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10</xdr:col>
      <xdr:colOff>76200</xdr:colOff>
      <xdr:row>0</xdr:row>
      <xdr:rowOff>386080</xdr:rowOff>
    </xdr:from>
    <xdr:to>
      <xdr:col>10</xdr:col>
      <xdr:colOff>1092200</xdr:colOff>
      <xdr:row>1</xdr:row>
      <xdr:rowOff>104775</xdr:rowOff>
    </xdr:to>
    <xdr:pic>
      <xdr:nvPicPr>
        <xdr:cNvPr id="9" name="Picture 8">
          <a:hlinkClick xmlns:r="http://schemas.openxmlformats.org/officeDocument/2006/relationships" r:id="rId6" tooltip="Leonora Bolt&#10;Brandt, Lucy&#10;Click to view on our website"/>
          <a:extLst>
            <a:ext uri="{FF2B5EF4-FFF2-40B4-BE49-F238E27FC236}">
              <a16:creationId xmlns:a16="http://schemas.microsoft.com/office/drawing/2014/main" id="{30764F26-6807-878B-15AC-CFCA0B6A9165}"/>
            </a:ext>
          </a:extLst>
        </xdr:cNvPr>
        <xdr:cNvPicPr>
          <a:picLocks noChangeAspect="1"/>
        </xdr:cNvPicPr>
      </xdr:nvPicPr>
      <xdr:blipFill>
        <a:blip xmlns:r="http://schemas.openxmlformats.org/officeDocument/2006/relationships" r:link="rId7"/>
        <a:stretch>
          <a:fillRect/>
        </a:stretch>
      </xdr:blipFill>
      <xdr:spPr>
        <a:xfrm>
          <a:off x="5295900" y="386080"/>
          <a:ext cx="1016000" cy="155702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2</xdr:col>
      <xdr:colOff>76200</xdr:colOff>
      <xdr:row>2</xdr:row>
      <xdr:rowOff>379632</xdr:rowOff>
    </xdr:from>
    <xdr:to>
      <xdr:col>2</xdr:col>
      <xdr:colOff>1092200</xdr:colOff>
      <xdr:row>3</xdr:row>
      <xdr:rowOff>104776</xdr:rowOff>
    </xdr:to>
    <xdr:pic>
      <xdr:nvPicPr>
        <xdr:cNvPr id="11" name="Picture 10">
          <a:hlinkClick xmlns:r="http://schemas.openxmlformats.org/officeDocument/2006/relationships" r:id="rId8" tooltip="Sammy and the extra-hot chilli powder&#10;Brooks, Charlie P&#10;Click to view on our website"/>
          <a:extLst>
            <a:ext uri="{FF2B5EF4-FFF2-40B4-BE49-F238E27FC236}">
              <a16:creationId xmlns:a16="http://schemas.microsoft.com/office/drawing/2014/main" id="{1AAEE9FA-52DC-3300-1689-97015D1080BB}"/>
            </a:ext>
          </a:extLst>
        </xdr:cNvPr>
        <xdr:cNvPicPr>
          <a:picLocks noChangeAspect="1"/>
        </xdr:cNvPicPr>
      </xdr:nvPicPr>
      <xdr:blipFill>
        <a:blip xmlns:r="http://schemas.openxmlformats.org/officeDocument/2006/relationships" r:link="rId9"/>
        <a:stretch>
          <a:fillRect/>
        </a:stretch>
      </xdr:blipFill>
      <xdr:spPr>
        <a:xfrm>
          <a:off x="266700" y="2427507"/>
          <a:ext cx="1016000" cy="1563469"/>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4</xdr:col>
      <xdr:colOff>76200</xdr:colOff>
      <xdr:row>2</xdr:row>
      <xdr:rowOff>312420</xdr:rowOff>
    </xdr:from>
    <xdr:to>
      <xdr:col>4</xdr:col>
      <xdr:colOff>1092200</xdr:colOff>
      <xdr:row>3</xdr:row>
      <xdr:rowOff>104775</xdr:rowOff>
    </xdr:to>
    <xdr:pic>
      <xdr:nvPicPr>
        <xdr:cNvPr id="13" name="Picture 12">
          <a:hlinkClick xmlns:r="http://schemas.openxmlformats.org/officeDocument/2006/relationships" r:id="rId10" tooltip="The wonder brothers&#10;Cottrell-Boyce, Frank&#10;Click to view on our website"/>
          <a:extLst>
            <a:ext uri="{FF2B5EF4-FFF2-40B4-BE49-F238E27FC236}">
              <a16:creationId xmlns:a16="http://schemas.microsoft.com/office/drawing/2014/main" id="{5B835082-037F-E737-833B-2A91D962B49C}"/>
            </a:ext>
          </a:extLst>
        </xdr:cNvPr>
        <xdr:cNvPicPr>
          <a:picLocks noChangeAspect="1"/>
        </xdr:cNvPicPr>
      </xdr:nvPicPr>
      <xdr:blipFill>
        <a:blip xmlns:r="http://schemas.openxmlformats.org/officeDocument/2006/relationships" r:link="rId11"/>
        <a:stretch>
          <a:fillRect/>
        </a:stretch>
      </xdr:blipFill>
      <xdr:spPr>
        <a:xfrm>
          <a:off x="1524000" y="2360295"/>
          <a:ext cx="1016000" cy="163068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6</xdr:col>
      <xdr:colOff>76200</xdr:colOff>
      <xdr:row>2</xdr:row>
      <xdr:rowOff>627380</xdr:rowOff>
    </xdr:from>
    <xdr:to>
      <xdr:col>6</xdr:col>
      <xdr:colOff>1092200</xdr:colOff>
      <xdr:row>3</xdr:row>
      <xdr:rowOff>104775</xdr:rowOff>
    </xdr:to>
    <xdr:pic>
      <xdr:nvPicPr>
        <xdr:cNvPr id="15" name="Picture 14">
          <a:hlinkClick xmlns:r="http://schemas.openxmlformats.org/officeDocument/2006/relationships" r:id="rId12" tooltip="Bombs and blackberries&#10;Donaldson, Julia&#10;Click to view on our website"/>
          <a:extLst>
            <a:ext uri="{FF2B5EF4-FFF2-40B4-BE49-F238E27FC236}">
              <a16:creationId xmlns:a16="http://schemas.microsoft.com/office/drawing/2014/main" id="{F25D671C-92B1-FBA8-B5AF-0847D8A52095}"/>
            </a:ext>
          </a:extLst>
        </xdr:cNvPr>
        <xdr:cNvPicPr>
          <a:picLocks noChangeAspect="1"/>
        </xdr:cNvPicPr>
      </xdr:nvPicPr>
      <xdr:blipFill>
        <a:blip xmlns:r="http://schemas.openxmlformats.org/officeDocument/2006/relationships" r:link="rId13"/>
        <a:stretch>
          <a:fillRect/>
        </a:stretch>
      </xdr:blipFill>
      <xdr:spPr>
        <a:xfrm>
          <a:off x="2781300" y="2675255"/>
          <a:ext cx="1016000" cy="131572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8</xdr:col>
      <xdr:colOff>76200</xdr:colOff>
      <xdr:row>2</xdr:row>
      <xdr:rowOff>485140</xdr:rowOff>
    </xdr:from>
    <xdr:to>
      <xdr:col>8</xdr:col>
      <xdr:colOff>1092200</xdr:colOff>
      <xdr:row>3</xdr:row>
      <xdr:rowOff>104775</xdr:rowOff>
    </xdr:to>
    <xdr:pic>
      <xdr:nvPicPr>
        <xdr:cNvPr id="17" name="Picture 16">
          <a:hlinkClick xmlns:r="http://schemas.openxmlformats.org/officeDocument/2006/relationships" r:id="rId14" tooltip="Into the dark forest&#10;Flanagan, Liz&#10;Click to view on our website"/>
          <a:extLst>
            <a:ext uri="{FF2B5EF4-FFF2-40B4-BE49-F238E27FC236}">
              <a16:creationId xmlns:a16="http://schemas.microsoft.com/office/drawing/2014/main" id="{933E3BB0-D790-B8B6-3F65-91FD1B93B5EC}"/>
            </a:ext>
          </a:extLst>
        </xdr:cNvPr>
        <xdr:cNvPicPr>
          <a:picLocks noChangeAspect="1"/>
        </xdr:cNvPicPr>
      </xdr:nvPicPr>
      <xdr:blipFill>
        <a:blip xmlns:r="http://schemas.openxmlformats.org/officeDocument/2006/relationships" r:link="rId15"/>
        <a:stretch>
          <a:fillRect/>
        </a:stretch>
      </xdr:blipFill>
      <xdr:spPr>
        <a:xfrm>
          <a:off x="4038600" y="2533015"/>
          <a:ext cx="1016000" cy="145796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10</xdr:col>
      <xdr:colOff>76200</xdr:colOff>
      <xdr:row>2</xdr:row>
      <xdr:rowOff>386080</xdr:rowOff>
    </xdr:from>
    <xdr:to>
      <xdr:col>10</xdr:col>
      <xdr:colOff>1092200</xdr:colOff>
      <xdr:row>3</xdr:row>
      <xdr:rowOff>104775</xdr:rowOff>
    </xdr:to>
    <xdr:pic>
      <xdr:nvPicPr>
        <xdr:cNvPr id="19" name="Picture 18">
          <a:hlinkClick xmlns:r="http://schemas.openxmlformats.org/officeDocument/2006/relationships" r:id="rId16" tooltip="Running out of time&#10;Fox, Simon&#10;Click to view on our website"/>
          <a:extLst>
            <a:ext uri="{FF2B5EF4-FFF2-40B4-BE49-F238E27FC236}">
              <a16:creationId xmlns:a16="http://schemas.microsoft.com/office/drawing/2014/main" id="{33774F3F-03CC-C77F-11C2-CBEA85F7FD97}"/>
            </a:ext>
          </a:extLst>
        </xdr:cNvPr>
        <xdr:cNvPicPr>
          <a:picLocks noChangeAspect="1"/>
        </xdr:cNvPicPr>
      </xdr:nvPicPr>
      <xdr:blipFill>
        <a:blip xmlns:r="http://schemas.openxmlformats.org/officeDocument/2006/relationships" r:link="rId17"/>
        <a:stretch>
          <a:fillRect/>
        </a:stretch>
      </xdr:blipFill>
      <xdr:spPr>
        <a:xfrm>
          <a:off x="5295900" y="2433955"/>
          <a:ext cx="1016000" cy="155702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2</xdr:col>
      <xdr:colOff>76200</xdr:colOff>
      <xdr:row>4</xdr:row>
      <xdr:rowOff>386080</xdr:rowOff>
    </xdr:from>
    <xdr:to>
      <xdr:col>2</xdr:col>
      <xdr:colOff>1092200</xdr:colOff>
      <xdr:row>5</xdr:row>
      <xdr:rowOff>104775</xdr:rowOff>
    </xdr:to>
    <xdr:pic>
      <xdr:nvPicPr>
        <xdr:cNvPr id="21" name="Picture 20">
          <a:hlinkClick xmlns:r="http://schemas.openxmlformats.org/officeDocument/2006/relationships" r:id="rId18" tooltip="I am Lenny Brown&#10;Freedman, Dan&#10;Click to view on our website"/>
          <a:extLst>
            <a:ext uri="{FF2B5EF4-FFF2-40B4-BE49-F238E27FC236}">
              <a16:creationId xmlns:a16="http://schemas.microsoft.com/office/drawing/2014/main" id="{BB9B6FEA-470D-2190-89A2-6CCD37CF9F85}"/>
            </a:ext>
          </a:extLst>
        </xdr:cNvPr>
        <xdr:cNvPicPr>
          <a:picLocks noChangeAspect="1"/>
        </xdr:cNvPicPr>
      </xdr:nvPicPr>
      <xdr:blipFill>
        <a:blip xmlns:r="http://schemas.openxmlformats.org/officeDocument/2006/relationships" r:link="rId19"/>
        <a:stretch>
          <a:fillRect/>
        </a:stretch>
      </xdr:blipFill>
      <xdr:spPr>
        <a:xfrm>
          <a:off x="266700" y="4481830"/>
          <a:ext cx="1016000" cy="155702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4</xdr:col>
      <xdr:colOff>76200</xdr:colOff>
      <xdr:row>4</xdr:row>
      <xdr:rowOff>487680</xdr:rowOff>
    </xdr:from>
    <xdr:to>
      <xdr:col>4</xdr:col>
      <xdr:colOff>1092200</xdr:colOff>
      <xdr:row>5</xdr:row>
      <xdr:rowOff>104775</xdr:rowOff>
    </xdr:to>
    <xdr:pic>
      <xdr:nvPicPr>
        <xdr:cNvPr id="23" name="Picture 22">
          <a:hlinkClick xmlns:r="http://schemas.openxmlformats.org/officeDocument/2006/relationships" r:id="rId20" tooltip="The last bear&#10;Gold, Hannah&#10;Click to view on our website"/>
          <a:extLst>
            <a:ext uri="{FF2B5EF4-FFF2-40B4-BE49-F238E27FC236}">
              <a16:creationId xmlns:a16="http://schemas.microsoft.com/office/drawing/2014/main" id="{09102866-4BAE-6F8A-75B6-713E9400A375}"/>
            </a:ext>
          </a:extLst>
        </xdr:cNvPr>
        <xdr:cNvPicPr>
          <a:picLocks noChangeAspect="1"/>
        </xdr:cNvPicPr>
      </xdr:nvPicPr>
      <xdr:blipFill>
        <a:blip xmlns:r="http://schemas.openxmlformats.org/officeDocument/2006/relationships" r:link="rId21"/>
        <a:stretch>
          <a:fillRect/>
        </a:stretch>
      </xdr:blipFill>
      <xdr:spPr>
        <a:xfrm>
          <a:off x="1524000" y="4583430"/>
          <a:ext cx="1016000" cy="145542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6</xdr:col>
      <xdr:colOff>76200</xdr:colOff>
      <xdr:row>4</xdr:row>
      <xdr:rowOff>510540</xdr:rowOff>
    </xdr:from>
    <xdr:to>
      <xdr:col>6</xdr:col>
      <xdr:colOff>1092200</xdr:colOff>
      <xdr:row>5</xdr:row>
      <xdr:rowOff>104775</xdr:rowOff>
    </xdr:to>
    <xdr:pic>
      <xdr:nvPicPr>
        <xdr:cNvPr id="25" name="Picture 24">
          <a:hlinkClick xmlns:r="http://schemas.openxmlformats.org/officeDocument/2006/relationships" r:id="rId22" tooltip="Leila and the blue fox&#10;Hargrave, Kiran Millwood&#10;Click to view on our website"/>
          <a:extLst>
            <a:ext uri="{FF2B5EF4-FFF2-40B4-BE49-F238E27FC236}">
              <a16:creationId xmlns:a16="http://schemas.microsoft.com/office/drawing/2014/main" id="{66664831-D3DC-BCCA-27BB-CA9108F2E9D1}"/>
            </a:ext>
          </a:extLst>
        </xdr:cNvPr>
        <xdr:cNvPicPr>
          <a:picLocks noChangeAspect="1"/>
        </xdr:cNvPicPr>
      </xdr:nvPicPr>
      <xdr:blipFill>
        <a:blip xmlns:r="http://schemas.openxmlformats.org/officeDocument/2006/relationships" r:link="rId23"/>
        <a:stretch>
          <a:fillRect/>
        </a:stretch>
      </xdr:blipFill>
      <xdr:spPr>
        <a:xfrm>
          <a:off x="2781300" y="4606290"/>
          <a:ext cx="1016000" cy="143256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8</xdr:col>
      <xdr:colOff>76200</xdr:colOff>
      <xdr:row>4</xdr:row>
      <xdr:rowOff>381000</xdr:rowOff>
    </xdr:from>
    <xdr:to>
      <xdr:col>8</xdr:col>
      <xdr:colOff>1092200</xdr:colOff>
      <xdr:row>5</xdr:row>
      <xdr:rowOff>104775</xdr:rowOff>
    </xdr:to>
    <xdr:pic>
      <xdr:nvPicPr>
        <xdr:cNvPr id="27" name="Picture 26">
          <a:hlinkClick xmlns:r="http://schemas.openxmlformats.org/officeDocument/2006/relationships" r:id="rId24" tooltip="Welcome to Wild Town&#10;Harrold, A F&#10;Click to view on our website"/>
          <a:extLst>
            <a:ext uri="{FF2B5EF4-FFF2-40B4-BE49-F238E27FC236}">
              <a16:creationId xmlns:a16="http://schemas.microsoft.com/office/drawing/2014/main" id="{EC850DE3-9686-7E6E-32B4-61CC29FD429C}"/>
            </a:ext>
          </a:extLst>
        </xdr:cNvPr>
        <xdr:cNvPicPr>
          <a:picLocks noChangeAspect="1"/>
        </xdr:cNvPicPr>
      </xdr:nvPicPr>
      <xdr:blipFill>
        <a:blip xmlns:r="http://schemas.openxmlformats.org/officeDocument/2006/relationships" r:link="rId25"/>
        <a:stretch>
          <a:fillRect/>
        </a:stretch>
      </xdr:blipFill>
      <xdr:spPr>
        <a:xfrm>
          <a:off x="4038600" y="4476750"/>
          <a:ext cx="1016000" cy="156210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10</xdr:col>
      <xdr:colOff>76200</xdr:colOff>
      <xdr:row>4</xdr:row>
      <xdr:rowOff>383540</xdr:rowOff>
    </xdr:from>
    <xdr:to>
      <xdr:col>10</xdr:col>
      <xdr:colOff>1092200</xdr:colOff>
      <xdr:row>5</xdr:row>
      <xdr:rowOff>104775</xdr:rowOff>
    </xdr:to>
    <xdr:pic>
      <xdr:nvPicPr>
        <xdr:cNvPr id="29" name="Picture 28">
          <a:hlinkClick xmlns:r="http://schemas.openxmlformats.org/officeDocument/2006/relationships" r:id="rId26" tooltip="Monsters bite back&#10;Mark, Ian&#10;Click to view on our website"/>
          <a:extLst>
            <a:ext uri="{FF2B5EF4-FFF2-40B4-BE49-F238E27FC236}">
              <a16:creationId xmlns:a16="http://schemas.microsoft.com/office/drawing/2014/main" id="{D125D955-0112-AF1F-A192-643C821CF5E3}"/>
            </a:ext>
          </a:extLst>
        </xdr:cNvPr>
        <xdr:cNvPicPr>
          <a:picLocks noChangeAspect="1"/>
        </xdr:cNvPicPr>
      </xdr:nvPicPr>
      <xdr:blipFill>
        <a:blip xmlns:r="http://schemas.openxmlformats.org/officeDocument/2006/relationships" r:link="rId27"/>
        <a:stretch>
          <a:fillRect/>
        </a:stretch>
      </xdr:blipFill>
      <xdr:spPr>
        <a:xfrm>
          <a:off x="5295900" y="4479290"/>
          <a:ext cx="1016000" cy="155956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2</xdr:col>
      <xdr:colOff>76200</xdr:colOff>
      <xdr:row>6</xdr:row>
      <xdr:rowOff>325120</xdr:rowOff>
    </xdr:from>
    <xdr:to>
      <xdr:col>2</xdr:col>
      <xdr:colOff>1092200</xdr:colOff>
      <xdr:row>7</xdr:row>
      <xdr:rowOff>104775</xdr:rowOff>
    </xdr:to>
    <xdr:pic>
      <xdr:nvPicPr>
        <xdr:cNvPr id="31" name="Picture 30">
          <a:hlinkClick xmlns:r="http://schemas.openxmlformats.org/officeDocument/2006/relationships" r:id="rId28" tooltip="Dead good detectives&#10;McLachlan, Jenny&#10;Click to view on our website"/>
          <a:extLst>
            <a:ext uri="{FF2B5EF4-FFF2-40B4-BE49-F238E27FC236}">
              <a16:creationId xmlns:a16="http://schemas.microsoft.com/office/drawing/2014/main" id="{870C38BE-A310-C08F-9A95-C566C17366AD}"/>
            </a:ext>
          </a:extLst>
        </xdr:cNvPr>
        <xdr:cNvPicPr>
          <a:picLocks noChangeAspect="1"/>
        </xdr:cNvPicPr>
      </xdr:nvPicPr>
      <xdr:blipFill>
        <a:blip xmlns:r="http://schemas.openxmlformats.org/officeDocument/2006/relationships" r:link="rId29"/>
        <a:stretch>
          <a:fillRect/>
        </a:stretch>
      </xdr:blipFill>
      <xdr:spPr>
        <a:xfrm>
          <a:off x="266700" y="6468745"/>
          <a:ext cx="1016000" cy="161798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4</xdr:col>
      <xdr:colOff>76200</xdr:colOff>
      <xdr:row>6</xdr:row>
      <xdr:rowOff>386080</xdr:rowOff>
    </xdr:from>
    <xdr:to>
      <xdr:col>4</xdr:col>
      <xdr:colOff>1092200</xdr:colOff>
      <xdr:row>7</xdr:row>
      <xdr:rowOff>104775</xdr:rowOff>
    </xdr:to>
    <xdr:pic>
      <xdr:nvPicPr>
        <xdr:cNvPr id="33" name="Picture 32">
          <a:hlinkClick xmlns:r="http://schemas.openxmlformats.org/officeDocument/2006/relationships" r:id="rId30" tooltip="The kingdom over the sea&#10;Nabi, Zohra&#10;Click to view on our website"/>
          <a:extLst>
            <a:ext uri="{FF2B5EF4-FFF2-40B4-BE49-F238E27FC236}">
              <a16:creationId xmlns:a16="http://schemas.microsoft.com/office/drawing/2014/main" id="{8F303167-1A1C-435C-8911-6AB7A0FC40EC}"/>
            </a:ext>
          </a:extLst>
        </xdr:cNvPr>
        <xdr:cNvPicPr>
          <a:picLocks noChangeAspect="1"/>
        </xdr:cNvPicPr>
      </xdr:nvPicPr>
      <xdr:blipFill>
        <a:blip xmlns:r="http://schemas.openxmlformats.org/officeDocument/2006/relationships" r:link="rId31"/>
        <a:stretch>
          <a:fillRect/>
        </a:stretch>
      </xdr:blipFill>
      <xdr:spPr>
        <a:xfrm>
          <a:off x="1524000" y="6529705"/>
          <a:ext cx="1016000" cy="155702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6</xdr:col>
      <xdr:colOff>76200</xdr:colOff>
      <xdr:row>6</xdr:row>
      <xdr:rowOff>386080</xdr:rowOff>
    </xdr:from>
    <xdr:to>
      <xdr:col>6</xdr:col>
      <xdr:colOff>1092200</xdr:colOff>
      <xdr:row>7</xdr:row>
      <xdr:rowOff>104775</xdr:rowOff>
    </xdr:to>
    <xdr:pic>
      <xdr:nvPicPr>
        <xdr:cNvPr id="35" name="Picture 34">
          <a:hlinkClick xmlns:r="http://schemas.openxmlformats.org/officeDocument/2006/relationships" r:id="rId32" tooltip="Leeva at last&#10;Pennypacker, Sara&#10;Click to view on our website"/>
          <a:extLst>
            <a:ext uri="{FF2B5EF4-FFF2-40B4-BE49-F238E27FC236}">
              <a16:creationId xmlns:a16="http://schemas.microsoft.com/office/drawing/2014/main" id="{E1AD73B8-35A1-21EB-B259-AB05713D633F}"/>
            </a:ext>
          </a:extLst>
        </xdr:cNvPr>
        <xdr:cNvPicPr>
          <a:picLocks noChangeAspect="1"/>
        </xdr:cNvPicPr>
      </xdr:nvPicPr>
      <xdr:blipFill>
        <a:blip xmlns:r="http://schemas.openxmlformats.org/officeDocument/2006/relationships" r:link="rId33"/>
        <a:stretch>
          <a:fillRect/>
        </a:stretch>
      </xdr:blipFill>
      <xdr:spPr>
        <a:xfrm>
          <a:off x="2781300" y="6529705"/>
          <a:ext cx="1016000" cy="155702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8</xdr:col>
      <xdr:colOff>76200</xdr:colOff>
      <xdr:row>6</xdr:row>
      <xdr:rowOff>383540</xdr:rowOff>
    </xdr:from>
    <xdr:to>
      <xdr:col>8</xdr:col>
      <xdr:colOff>1092200</xdr:colOff>
      <xdr:row>7</xdr:row>
      <xdr:rowOff>104775</xdr:rowOff>
    </xdr:to>
    <xdr:pic>
      <xdr:nvPicPr>
        <xdr:cNvPr id="37" name="Picture 36">
          <a:hlinkClick xmlns:r="http://schemas.openxmlformats.org/officeDocument/2006/relationships" r:id="rId34" tooltip="The letter with the golden stamp&#10;Rauf, Onjali Q&#10;Click to view on our website"/>
          <a:extLst>
            <a:ext uri="{FF2B5EF4-FFF2-40B4-BE49-F238E27FC236}">
              <a16:creationId xmlns:a16="http://schemas.microsoft.com/office/drawing/2014/main" id="{B65D02F0-C06A-3A80-0FED-E5D43EBB43C8}"/>
            </a:ext>
          </a:extLst>
        </xdr:cNvPr>
        <xdr:cNvPicPr>
          <a:picLocks noChangeAspect="1"/>
        </xdr:cNvPicPr>
      </xdr:nvPicPr>
      <xdr:blipFill>
        <a:blip xmlns:r="http://schemas.openxmlformats.org/officeDocument/2006/relationships" r:link="rId35"/>
        <a:stretch>
          <a:fillRect/>
        </a:stretch>
      </xdr:blipFill>
      <xdr:spPr>
        <a:xfrm>
          <a:off x="4038600" y="6527165"/>
          <a:ext cx="1016000" cy="155956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10</xdr:col>
      <xdr:colOff>76200</xdr:colOff>
      <xdr:row>6</xdr:row>
      <xdr:rowOff>391160</xdr:rowOff>
    </xdr:from>
    <xdr:to>
      <xdr:col>10</xdr:col>
      <xdr:colOff>1092200</xdr:colOff>
      <xdr:row>7</xdr:row>
      <xdr:rowOff>104775</xdr:rowOff>
    </xdr:to>
    <xdr:pic>
      <xdr:nvPicPr>
        <xdr:cNvPr id="39" name="Picture 38">
          <a:hlinkClick xmlns:r="http://schemas.openxmlformats.org/officeDocument/2006/relationships" r:id="rId36" tooltip="The sundae delivery service&#10;Rivers, Holly&#10;Click to view on our website"/>
          <a:extLst>
            <a:ext uri="{FF2B5EF4-FFF2-40B4-BE49-F238E27FC236}">
              <a16:creationId xmlns:a16="http://schemas.microsoft.com/office/drawing/2014/main" id="{86480723-5A0A-EEAC-87D7-712A3F6FA8C2}"/>
            </a:ext>
          </a:extLst>
        </xdr:cNvPr>
        <xdr:cNvPicPr>
          <a:picLocks noChangeAspect="1"/>
        </xdr:cNvPicPr>
      </xdr:nvPicPr>
      <xdr:blipFill>
        <a:blip xmlns:r="http://schemas.openxmlformats.org/officeDocument/2006/relationships" r:link="rId37"/>
        <a:stretch>
          <a:fillRect/>
        </a:stretch>
      </xdr:blipFill>
      <xdr:spPr>
        <a:xfrm>
          <a:off x="5295900" y="6534785"/>
          <a:ext cx="1016000" cy="155194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2</xdr:col>
      <xdr:colOff>76200</xdr:colOff>
      <xdr:row>8</xdr:row>
      <xdr:rowOff>386080</xdr:rowOff>
    </xdr:from>
    <xdr:to>
      <xdr:col>2</xdr:col>
      <xdr:colOff>1092200</xdr:colOff>
      <xdr:row>9</xdr:row>
      <xdr:rowOff>104775</xdr:rowOff>
    </xdr:to>
    <xdr:pic>
      <xdr:nvPicPr>
        <xdr:cNvPr id="41" name="Picture 40">
          <a:hlinkClick xmlns:r="http://schemas.openxmlformats.org/officeDocument/2006/relationships" r:id="rId38" tooltip="Who let the words out?&#10;Seigal, Joshua&#10;Click to view on our website"/>
          <a:extLst>
            <a:ext uri="{FF2B5EF4-FFF2-40B4-BE49-F238E27FC236}">
              <a16:creationId xmlns:a16="http://schemas.microsoft.com/office/drawing/2014/main" id="{2763AA81-75A0-027F-93E1-A8E5D9E77770}"/>
            </a:ext>
          </a:extLst>
        </xdr:cNvPr>
        <xdr:cNvPicPr>
          <a:picLocks noChangeAspect="1"/>
        </xdr:cNvPicPr>
      </xdr:nvPicPr>
      <xdr:blipFill>
        <a:blip xmlns:r="http://schemas.openxmlformats.org/officeDocument/2006/relationships" r:link="rId39"/>
        <a:stretch>
          <a:fillRect/>
        </a:stretch>
      </xdr:blipFill>
      <xdr:spPr>
        <a:xfrm>
          <a:off x="266700" y="8577580"/>
          <a:ext cx="1016000" cy="155702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4</xdr:col>
      <xdr:colOff>76200</xdr:colOff>
      <xdr:row>8</xdr:row>
      <xdr:rowOff>541020</xdr:rowOff>
    </xdr:from>
    <xdr:to>
      <xdr:col>4</xdr:col>
      <xdr:colOff>1092200</xdr:colOff>
      <xdr:row>9</xdr:row>
      <xdr:rowOff>104775</xdr:rowOff>
    </xdr:to>
    <xdr:pic>
      <xdr:nvPicPr>
        <xdr:cNvPr id="43" name="Picture 42">
          <a:hlinkClick xmlns:r="http://schemas.openxmlformats.org/officeDocument/2006/relationships" r:id="rId40" tooltip="Shara and the really big sleepover&#10;Sheibani, Jion&#10;Click to view on our website"/>
          <a:extLst>
            <a:ext uri="{FF2B5EF4-FFF2-40B4-BE49-F238E27FC236}">
              <a16:creationId xmlns:a16="http://schemas.microsoft.com/office/drawing/2014/main" id="{E6943E4D-7820-7B58-4C94-ECF7255D06FD}"/>
            </a:ext>
          </a:extLst>
        </xdr:cNvPr>
        <xdr:cNvPicPr>
          <a:picLocks noChangeAspect="1"/>
        </xdr:cNvPicPr>
      </xdr:nvPicPr>
      <xdr:blipFill>
        <a:blip xmlns:r="http://schemas.openxmlformats.org/officeDocument/2006/relationships" r:link="rId41"/>
        <a:stretch>
          <a:fillRect/>
        </a:stretch>
      </xdr:blipFill>
      <xdr:spPr>
        <a:xfrm>
          <a:off x="1524000" y="8732520"/>
          <a:ext cx="1016000" cy="140208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6</xdr:col>
      <xdr:colOff>76200</xdr:colOff>
      <xdr:row>8</xdr:row>
      <xdr:rowOff>309880</xdr:rowOff>
    </xdr:from>
    <xdr:to>
      <xdr:col>6</xdr:col>
      <xdr:colOff>1092200</xdr:colOff>
      <xdr:row>9</xdr:row>
      <xdr:rowOff>104775</xdr:rowOff>
    </xdr:to>
    <xdr:pic>
      <xdr:nvPicPr>
        <xdr:cNvPr id="45" name="Picture 44">
          <a:hlinkClick xmlns:r="http://schemas.openxmlformats.org/officeDocument/2006/relationships" r:id="rId42" tooltip="Giant&#10;Skinner, Nicola&#10;Click to view on our website"/>
          <a:extLst>
            <a:ext uri="{FF2B5EF4-FFF2-40B4-BE49-F238E27FC236}">
              <a16:creationId xmlns:a16="http://schemas.microsoft.com/office/drawing/2014/main" id="{3300FFBC-3415-8FAE-01E1-4CC26B96BFCA}"/>
            </a:ext>
          </a:extLst>
        </xdr:cNvPr>
        <xdr:cNvPicPr>
          <a:picLocks noChangeAspect="1"/>
        </xdr:cNvPicPr>
      </xdr:nvPicPr>
      <xdr:blipFill>
        <a:blip xmlns:r="http://schemas.openxmlformats.org/officeDocument/2006/relationships" r:link="rId43"/>
        <a:stretch>
          <a:fillRect/>
        </a:stretch>
      </xdr:blipFill>
      <xdr:spPr>
        <a:xfrm>
          <a:off x="2781300" y="8501380"/>
          <a:ext cx="1016000" cy="163322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8</xdr:col>
      <xdr:colOff>76200</xdr:colOff>
      <xdr:row>8</xdr:row>
      <xdr:rowOff>403706</xdr:rowOff>
    </xdr:from>
    <xdr:to>
      <xdr:col>8</xdr:col>
      <xdr:colOff>1092200</xdr:colOff>
      <xdr:row>9</xdr:row>
      <xdr:rowOff>104775</xdr:rowOff>
    </xdr:to>
    <xdr:pic>
      <xdr:nvPicPr>
        <xdr:cNvPr id="47" name="Picture 46">
          <a:hlinkClick xmlns:r="http://schemas.openxmlformats.org/officeDocument/2006/relationships" r:id="rId44" tooltip="Mr Penguin and the tomb of doom&#10;Smith, Alex T&#10;Click to view on our website"/>
          <a:extLst>
            <a:ext uri="{FF2B5EF4-FFF2-40B4-BE49-F238E27FC236}">
              <a16:creationId xmlns:a16="http://schemas.microsoft.com/office/drawing/2014/main" id="{1024A8F5-C0FF-5441-FF55-3C639EB026A9}"/>
            </a:ext>
          </a:extLst>
        </xdr:cNvPr>
        <xdr:cNvPicPr>
          <a:picLocks noChangeAspect="1"/>
        </xdr:cNvPicPr>
      </xdr:nvPicPr>
      <xdr:blipFill>
        <a:blip xmlns:r="http://schemas.openxmlformats.org/officeDocument/2006/relationships" r:link="rId45"/>
        <a:stretch>
          <a:fillRect/>
        </a:stretch>
      </xdr:blipFill>
      <xdr:spPr>
        <a:xfrm>
          <a:off x="4038600" y="8595206"/>
          <a:ext cx="1016000" cy="1539394"/>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10</xdr:col>
      <xdr:colOff>76200</xdr:colOff>
      <xdr:row>8</xdr:row>
      <xdr:rowOff>383540</xdr:rowOff>
    </xdr:from>
    <xdr:to>
      <xdr:col>10</xdr:col>
      <xdr:colOff>1092200</xdr:colOff>
      <xdr:row>9</xdr:row>
      <xdr:rowOff>104775</xdr:rowOff>
    </xdr:to>
    <xdr:pic>
      <xdr:nvPicPr>
        <xdr:cNvPr id="49" name="Picture 48">
          <a:hlinkClick xmlns:r="http://schemas.openxmlformats.org/officeDocument/2006/relationships" r:id="rId46" tooltip="New kid on deck&#10;Somper, Justin&#10;Click to view on our website"/>
          <a:extLst>
            <a:ext uri="{FF2B5EF4-FFF2-40B4-BE49-F238E27FC236}">
              <a16:creationId xmlns:a16="http://schemas.microsoft.com/office/drawing/2014/main" id="{740A233D-34E8-742A-ED90-0EB4F5547B43}"/>
            </a:ext>
          </a:extLst>
        </xdr:cNvPr>
        <xdr:cNvPicPr>
          <a:picLocks noChangeAspect="1"/>
        </xdr:cNvPicPr>
      </xdr:nvPicPr>
      <xdr:blipFill>
        <a:blip xmlns:r="http://schemas.openxmlformats.org/officeDocument/2006/relationships" r:link="rId47"/>
        <a:stretch>
          <a:fillRect/>
        </a:stretch>
      </xdr:blipFill>
      <xdr:spPr>
        <a:xfrm>
          <a:off x="5295900" y="8575040"/>
          <a:ext cx="1016000" cy="155956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2</xdr:col>
      <xdr:colOff>76200</xdr:colOff>
      <xdr:row>10</xdr:row>
      <xdr:rowOff>403860</xdr:rowOff>
    </xdr:from>
    <xdr:to>
      <xdr:col>2</xdr:col>
      <xdr:colOff>1092200</xdr:colOff>
      <xdr:row>11</xdr:row>
      <xdr:rowOff>104775</xdr:rowOff>
    </xdr:to>
    <xdr:pic>
      <xdr:nvPicPr>
        <xdr:cNvPr id="51" name="Picture 50">
          <a:hlinkClick xmlns:r="http://schemas.openxmlformats.org/officeDocument/2006/relationships" r:id="rId48" tooltip="The big amazing poetry book&#10;&#10;Click to view on our website"/>
          <a:extLst>
            <a:ext uri="{FF2B5EF4-FFF2-40B4-BE49-F238E27FC236}">
              <a16:creationId xmlns:a16="http://schemas.microsoft.com/office/drawing/2014/main" id="{F18FD3A0-BB0F-41FC-5B90-0ADAE300287C}"/>
            </a:ext>
          </a:extLst>
        </xdr:cNvPr>
        <xdr:cNvPicPr>
          <a:picLocks noChangeAspect="1"/>
        </xdr:cNvPicPr>
      </xdr:nvPicPr>
      <xdr:blipFill>
        <a:blip xmlns:r="http://schemas.openxmlformats.org/officeDocument/2006/relationships" r:link="rId49"/>
        <a:stretch>
          <a:fillRect/>
        </a:stretch>
      </xdr:blipFill>
      <xdr:spPr>
        <a:xfrm>
          <a:off x="266700" y="10643235"/>
          <a:ext cx="1016000" cy="153924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4</xdr:col>
      <xdr:colOff>76200</xdr:colOff>
      <xdr:row>10</xdr:row>
      <xdr:rowOff>386080</xdr:rowOff>
    </xdr:from>
    <xdr:to>
      <xdr:col>4</xdr:col>
      <xdr:colOff>1092200</xdr:colOff>
      <xdr:row>11</xdr:row>
      <xdr:rowOff>104775</xdr:rowOff>
    </xdr:to>
    <xdr:pic>
      <xdr:nvPicPr>
        <xdr:cNvPr id="53" name="Picture 52">
          <a:hlinkClick xmlns:r="http://schemas.openxmlformats.org/officeDocument/2006/relationships" r:id="rId50" tooltip="The storm swimmer&#10;Weze, Clare&#10;Click to view on our website"/>
          <a:extLst>
            <a:ext uri="{FF2B5EF4-FFF2-40B4-BE49-F238E27FC236}">
              <a16:creationId xmlns:a16="http://schemas.microsoft.com/office/drawing/2014/main" id="{BBD6D4B1-BFC2-BCB7-E652-C516F00A894A}"/>
            </a:ext>
          </a:extLst>
        </xdr:cNvPr>
        <xdr:cNvPicPr>
          <a:picLocks noChangeAspect="1"/>
        </xdr:cNvPicPr>
      </xdr:nvPicPr>
      <xdr:blipFill>
        <a:blip xmlns:r="http://schemas.openxmlformats.org/officeDocument/2006/relationships" r:link="rId51"/>
        <a:stretch>
          <a:fillRect/>
        </a:stretch>
      </xdr:blipFill>
      <xdr:spPr>
        <a:xfrm>
          <a:off x="1524000" y="10625455"/>
          <a:ext cx="1016000" cy="155702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twoCellAnchor editAs="oneCell">
    <xdr:from>
      <xdr:col>6</xdr:col>
      <xdr:colOff>76200</xdr:colOff>
      <xdr:row>10</xdr:row>
      <xdr:rowOff>383540</xdr:rowOff>
    </xdr:from>
    <xdr:to>
      <xdr:col>6</xdr:col>
      <xdr:colOff>1092200</xdr:colOff>
      <xdr:row>11</xdr:row>
      <xdr:rowOff>104775</xdr:rowOff>
    </xdr:to>
    <xdr:pic>
      <xdr:nvPicPr>
        <xdr:cNvPr id="55" name="Picture 54">
          <a:hlinkClick xmlns:r="http://schemas.openxmlformats.org/officeDocument/2006/relationships" r:id="rId52" tooltip="The BFG&#10;Wood, David&#10;Click to view on our website"/>
          <a:extLst>
            <a:ext uri="{FF2B5EF4-FFF2-40B4-BE49-F238E27FC236}">
              <a16:creationId xmlns:a16="http://schemas.microsoft.com/office/drawing/2014/main" id="{A8E09730-2CD3-7FE6-E826-FCBF3319B08F}"/>
            </a:ext>
          </a:extLst>
        </xdr:cNvPr>
        <xdr:cNvPicPr>
          <a:picLocks noChangeAspect="1"/>
        </xdr:cNvPicPr>
      </xdr:nvPicPr>
      <xdr:blipFill>
        <a:blip xmlns:r="http://schemas.openxmlformats.org/officeDocument/2006/relationships" r:link="rId53"/>
        <a:stretch>
          <a:fillRect/>
        </a:stretch>
      </xdr:blipFill>
      <xdr:spPr>
        <a:xfrm>
          <a:off x="2781300" y="10622915"/>
          <a:ext cx="1016000" cy="1559560"/>
        </a:xfrm>
        <a:prstGeom prst="rect">
          <a:avLst/>
        </a:prstGeom>
        <a:effectLst>
          <a:outerShdw blurRad="50800" dist="38100" dir="5400000" algn="t">
            <a:prstClr val="black">
              <a:alpha val="40000"/>
            </a:prstClr>
          </a:outerShdw>
        </a:effectLst>
        <a:scene3d>
          <a:camera prst="perspectiveHeroicExtremeRightFacing" fov="4800000">
            <a:rot lat="480000" lon="21000000" rev="0"/>
          </a:camera>
          <a:lightRig rig="threePt" dir="t"/>
        </a:scene3d>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1</xdr:row>
      <xdr:rowOff>2540000</xdr:rowOff>
    </xdr:from>
    <xdr:to>
      <xdr:col>6</xdr:col>
      <xdr:colOff>218294</xdr:colOff>
      <xdr:row>2</xdr:row>
      <xdr:rowOff>2699781</xdr:rowOff>
    </xdr:to>
    <xdr:pic>
      <xdr:nvPicPr>
        <xdr:cNvPr id="3" name="img_website">
          <a:hlinkClick xmlns:r="http://schemas.openxmlformats.org/officeDocument/2006/relationships" r:id="rId1" tooltip="Our website"/>
          <a:extLst>
            <a:ext uri="{FF2B5EF4-FFF2-40B4-BE49-F238E27FC236}">
              <a16:creationId xmlns:a16="http://schemas.microsoft.com/office/drawing/2014/main" id="{FB3EBAD2-52CE-30F5-EFE7-69B2FC07864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038975" y="2806700"/>
          <a:ext cx="3266294" cy="32554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eters.co.uk/book-page/9781444938906" TargetMode="External"/><Relationship Id="rId13" Type="http://schemas.openxmlformats.org/officeDocument/2006/relationships/hyperlink" Target="https://peters.co.uk/book-page/9781510110281" TargetMode="External"/><Relationship Id="rId18" Type="http://schemas.openxmlformats.org/officeDocument/2006/relationships/hyperlink" Target="https://peters.co.uk/book-page/9780008606190" TargetMode="External"/><Relationship Id="rId26" Type="http://schemas.openxmlformats.org/officeDocument/2006/relationships/hyperlink" Target="https://peters.co.uk/book-page/9781035003846" TargetMode="External"/><Relationship Id="rId3" Type="http://schemas.openxmlformats.org/officeDocument/2006/relationships/hyperlink" Target="https://peters.co.uk/book-page/9781526640444" TargetMode="External"/><Relationship Id="rId21" Type="http://schemas.openxmlformats.org/officeDocument/2006/relationships/hyperlink" Target="https://peters.co.uk/book-page/9781801992091" TargetMode="External"/><Relationship Id="rId7" Type="http://schemas.openxmlformats.org/officeDocument/2006/relationships/hyperlink" Target="https://peters.co.uk/book-page/9781529048315" TargetMode="External"/><Relationship Id="rId12" Type="http://schemas.openxmlformats.org/officeDocument/2006/relationships/hyperlink" Target="https://peters.co.uk/book-page/9780008411312" TargetMode="External"/><Relationship Id="rId17" Type="http://schemas.openxmlformats.org/officeDocument/2006/relationships/hyperlink" Target="https://peters.co.uk/book-page/9781398517707" TargetMode="External"/><Relationship Id="rId25" Type="http://schemas.openxmlformats.org/officeDocument/2006/relationships/hyperlink" Target="https://peters.co.uk/book-page/9781915235886" TargetMode="External"/><Relationship Id="rId2" Type="http://schemas.openxmlformats.org/officeDocument/2006/relationships/hyperlink" Target="mailto:judith.evans@peters.co.uk?subject=My%20quotation" TargetMode="External"/><Relationship Id="rId16" Type="http://schemas.openxmlformats.org/officeDocument/2006/relationships/hyperlink" Target="https://peters.co.uk/book-page/9781405298155" TargetMode="External"/><Relationship Id="rId20" Type="http://schemas.openxmlformats.org/officeDocument/2006/relationships/hyperlink" Target="https://peters.co.uk/book-page/9781912626052" TargetMode="External"/><Relationship Id="rId29" Type="http://schemas.openxmlformats.org/officeDocument/2006/relationships/printerSettings" Target="../printerSettings/printerSettings1.bin"/><Relationship Id="rId1" Type="http://schemas.openxmlformats.org/officeDocument/2006/relationships/hyperlink" Target="http://www.peters.co.uk/" TargetMode="External"/><Relationship Id="rId6" Type="http://schemas.openxmlformats.org/officeDocument/2006/relationships/hyperlink" Target="https://peters.co.uk/book-page/9780008597481" TargetMode="External"/><Relationship Id="rId11" Type="http://schemas.openxmlformats.org/officeDocument/2006/relationships/hyperlink" Target="https://peters.co.uk/book-page/9780241610541" TargetMode="External"/><Relationship Id="rId24" Type="http://schemas.openxmlformats.org/officeDocument/2006/relationships/hyperlink" Target="https://peters.co.uk/book-page/9781444944617" TargetMode="External"/><Relationship Id="rId5" Type="http://schemas.openxmlformats.org/officeDocument/2006/relationships/hyperlink" Target="https://peters.co.uk/book-page/9780241622100" TargetMode="External"/><Relationship Id="rId15" Type="http://schemas.openxmlformats.org/officeDocument/2006/relationships/hyperlink" Target="https://peters.co.uk/book-page/9780755504374" TargetMode="External"/><Relationship Id="rId23" Type="http://schemas.openxmlformats.org/officeDocument/2006/relationships/hyperlink" Target="https://peters.co.uk/book-page/9780008422486" TargetMode="External"/><Relationship Id="rId28" Type="http://schemas.openxmlformats.org/officeDocument/2006/relationships/hyperlink" Target="https://peters.co.uk/book-page/9780141374307" TargetMode="External"/><Relationship Id="rId10" Type="http://schemas.openxmlformats.org/officeDocument/2006/relationships/hyperlink" Target="https://peters.co.uk/book-page/9781839944390" TargetMode="External"/><Relationship Id="rId19" Type="http://schemas.openxmlformats.org/officeDocument/2006/relationships/hyperlink" Target="https://peters.co.uk/book-page/9781510108929" TargetMode="External"/><Relationship Id="rId4" Type="http://schemas.openxmlformats.org/officeDocument/2006/relationships/hyperlink" Target="https://peters.co.uk/book-page/9781913322601" TargetMode="External"/><Relationship Id="rId9" Type="http://schemas.openxmlformats.org/officeDocument/2006/relationships/hyperlink" Target="https://peters.co.uk/book-page/9781915235046" TargetMode="External"/><Relationship Id="rId14" Type="http://schemas.openxmlformats.org/officeDocument/2006/relationships/hyperlink" Target="https://peters.co.uk/book-page/9781915659125" TargetMode="External"/><Relationship Id="rId22" Type="http://schemas.openxmlformats.org/officeDocument/2006/relationships/hyperlink" Target="https://peters.co.uk/book-page/9780241572207" TargetMode="External"/><Relationship Id="rId27" Type="http://schemas.openxmlformats.org/officeDocument/2006/relationships/hyperlink" Target="https://peters.co.uk/book-page/9781526622211" TargetMode="External"/><Relationship Id="rId30"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L45"/>
  <sheetViews>
    <sheetView showGridLines="0" showRowColHeaders="0" tabSelected="1" workbookViewId="0">
      <pane ySplit="11" topLeftCell="A12" activePane="bottomLeft" state="frozenSplit"/>
      <selection pane="bottomLeft" activeCell="D3" sqref="D3"/>
    </sheetView>
  </sheetViews>
  <sheetFormatPr defaultRowHeight="15" customHeight="1"/>
  <cols>
    <col min="1" max="1" width="1.7109375" style="42" customWidth="1"/>
    <col min="2" max="2" width="17.28515625" style="5" customWidth="1"/>
    <col min="3" max="3" width="22.7109375" style="2" bestFit="1" customWidth="1"/>
    <col min="4" max="4" width="42.7109375" style="2" customWidth="1"/>
    <col min="5" max="5" width="9.5703125" style="2" bestFit="1" customWidth="1"/>
    <col min="6" max="7" width="13.140625" style="7" customWidth="1"/>
    <col min="8" max="8" width="7.7109375" style="26" customWidth="1"/>
    <col min="9" max="9" width="8.7109375" style="26" customWidth="1"/>
    <col min="10" max="10" width="13.140625" style="31" customWidth="1"/>
    <col min="11" max="11" width="1.7109375" style="2" customWidth="1"/>
    <col min="12" max="12" width="22.5703125" style="2" customWidth="1"/>
    <col min="13" max="13" width="1.7109375" style="2" customWidth="1"/>
    <col min="14" max="16384" width="9.140625" style="2"/>
  </cols>
  <sheetData>
    <row r="1" spans="1:12" ht="15" customHeight="1">
      <c r="A1" s="42" t="s">
        <v>0</v>
      </c>
    </row>
    <row r="2" spans="1:12" ht="30" customHeight="1">
      <c r="A2" s="42" t="s">
        <v>1</v>
      </c>
      <c r="B2" s="64"/>
      <c r="C2" s="65" t="s">
        <v>2</v>
      </c>
      <c r="D2" s="66"/>
      <c r="E2" s="67"/>
      <c r="F2" s="18"/>
      <c r="G2" s="18"/>
      <c r="H2" s="21"/>
      <c r="I2" s="21"/>
      <c r="J2" s="27"/>
    </row>
    <row r="3" spans="1:12" ht="15" customHeight="1">
      <c r="A3" s="42" t="s">
        <v>3</v>
      </c>
      <c r="B3" s="64"/>
      <c r="C3" s="66" t="s">
        <v>4</v>
      </c>
      <c r="D3" s="68">
        <v>45379</v>
      </c>
      <c r="E3" s="67"/>
      <c r="F3" s="32" t="s">
        <v>5</v>
      </c>
      <c r="G3" s="32"/>
      <c r="H3" s="33"/>
      <c r="I3" s="33"/>
      <c r="J3" s="35">
        <f>I38</f>
        <v>26</v>
      </c>
    </row>
    <row r="4" spans="1:12" ht="15" customHeight="1">
      <c r="A4" s="42">
        <f>COUNTA(B12:B37)</f>
        <v>26</v>
      </c>
      <c r="B4" s="64"/>
      <c r="C4" s="66" t="s">
        <v>6</v>
      </c>
      <c r="D4" s="69" t="s">
        <v>7</v>
      </c>
      <c r="E4" s="67"/>
      <c r="F4" s="32" t="s">
        <v>8</v>
      </c>
      <c r="G4" s="32"/>
      <c r="H4" s="33"/>
      <c r="I4" s="33"/>
      <c r="J4" s="34">
        <f>BooksTotal</f>
        <v>149.09999999999997</v>
      </c>
    </row>
    <row r="5" spans="1:12" ht="15" customHeight="1">
      <c r="A5" s="42" t="s">
        <v>9</v>
      </c>
      <c r="B5" s="64"/>
      <c r="C5" s="66" t="s">
        <v>10</v>
      </c>
      <c r="D5" s="70" t="s">
        <v>11</v>
      </c>
      <c r="E5" s="67"/>
      <c r="F5" s="32" t="s">
        <v>12</v>
      </c>
      <c r="G5" s="32"/>
      <c r="H5" s="33"/>
      <c r="I5" s="33"/>
      <c r="J5" s="34">
        <f>(SUMIF(E12:E37,"Pbk",I12:I37)+SUMIF(E12:E37,"Hbk w/dj",I12:I37)+J2)*IF(JacketsRequired = TRUE, 0.35, 0)</f>
        <v>0</v>
      </c>
    </row>
    <row r="6" spans="1:12" ht="15" customHeight="1">
      <c r="B6" s="71" t="s">
        <v>13</v>
      </c>
      <c r="C6" s="66" t="s">
        <v>14</v>
      </c>
      <c r="D6" s="72" t="s">
        <v>15</v>
      </c>
      <c r="E6" s="67"/>
      <c r="F6" s="32" t="s">
        <v>16</v>
      </c>
      <c r="G6" s="32"/>
      <c r="H6" s="33"/>
      <c r="I6" s="33"/>
      <c r="J6" s="34">
        <f>J3*LabelsRequired*0.1</f>
        <v>0</v>
      </c>
    </row>
    <row r="7" spans="1:12" ht="15" customHeight="1">
      <c r="B7" s="73" t="s">
        <v>17</v>
      </c>
      <c r="C7" s="66" t="s">
        <v>18</v>
      </c>
      <c r="D7" s="72" t="s">
        <v>19</v>
      </c>
      <c r="E7" s="67"/>
      <c r="F7" s="32" t="s">
        <v>20</v>
      </c>
      <c r="G7" s="32"/>
      <c r="H7" s="33"/>
      <c r="I7" s="33"/>
      <c r="J7" s="34" t="s">
        <v>21</v>
      </c>
    </row>
    <row r="8" spans="1:12" ht="15" customHeight="1">
      <c r="B8" s="64"/>
      <c r="C8" s="66" t="s">
        <v>22</v>
      </c>
      <c r="D8" s="72" t="s">
        <v>23</v>
      </c>
      <c r="E8" s="67"/>
      <c r="F8" s="36" t="s">
        <v>24</v>
      </c>
      <c r="G8" s="36"/>
      <c r="H8" s="37"/>
      <c r="I8" s="37"/>
      <c r="J8" s="38">
        <f>SUM(J4:J7)</f>
        <v>149.09999999999997</v>
      </c>
    </row>
    <row r="9" spans="1:12" ht="15" customHeight="1">
      <c r="B9" s="19"/>
      <c r="C9" s="20" t="s">
        <v>25</v>
      </c>
      <c r="D9" s="60" t="s">
        <v>26</v>
      </c>
      <c r="E9" s="17"/>
      <c r="F9" s="18"/>
      <c r="G9" s="18"/>
      <c r="H9" s="21"/>
      <c r="I9" s="21"/>
      <c r="J9" s="27"/>
    </row>
    <row r="10" spans="1:12" ht="15" customHeight="1">
      <c r="B10" s="19"/>
      <c r="C10" s="20"/>
      <c r="D10" s="20"/>
      <c r="E10" s="17"/>
      <c r="F10" s="18"/>
      <c r="G10" s="18"/>
      <c r="H10" s="21"/>
      <c r="I10" s="21"/>
      <c r="J10" s="27"/>
    </row>
    <row r="11" spans="1:12" s="3" customFormat="1" ht="30" customHeight="1">
      <c r="A11" s="46"/>
      <c r="B11" s="8" t="s">
        <v>27</v>
      </c>
      <c r="C11" s="9" t="s">
        <v>28</v>
      </c>
      <c r="D11" s="9" t="s">
        <v>29</v>
      </c>
      <c r="E11" s="9" t="s">
        <v>30</v>
      </c>
      <c r="F11" s="10" t="s">
        <v>31</v>
      </c>
      <c r="G11" s="10" t="s">
        <v>32</v>
      </c>
      <c r="H11" s="22" t="s">
        <v>33</v>
      </c>
      <c r="I11" s="22" t="s">
        <v>34</v>
      </c>
      <c r="J11" s="28" t="s">
        <v>35</v>
      </c>
      <c r="L11" s="9" t="s">
        <v>25</v>
      </c>
    </row>
    <row r="12" spans="1:12" ht="15" customHeight="1">
      <c r="A12" s="42" t="s">
        <v>36</v>
      </c>
      <c r="B12" s="4" t="str">
        <f>IF(ISNUMBER($D$7),$D$7,$D$6)&amp;"/"&amp;TEXT(ROW() - 11,"000")</f>
        <v>TEST/001</v>
      </c>
      <c r="C12" s="1" t="s">
        <v>37</v>
      </c>
      <c r="D12" s="39" t="s">
        <v>38</v>
      </c>
      <c r="E12" s="1" t="s">
        <v>39</v>
      </c>
      <c r="F12" s="6">
        <v>12.99</v>
      </c>
      <c r="G12" s="6">
        <f>IFERROR(J12/I12, "")</f>
        <v>9.1</v>
      </c>
      <c r="H12" s="23">
        <f t="shared" ref="H12:H37" si="0">HeadlineDiscount</f>
        <v>0.3</v>
      </c>
      <c r="I12" s="62">
        <v>1</v>
      </c>
      <c r="J12" s="29">
        <f t="shared" ref="J12:J37" si="1">(F12-(ROUNDDOWN(F12*H12,2)))*I12</f>
        <v>9.1</v>
      </c>
      <c r="L12" s="61"/>
    </row>
    <row r="13" spans="1:12" ht="15" customHeight="1">
      <c r="A13" s="42" t="s">
        <v>40</v>
      </c>
      <c r="B13" s="4" t="str">
        <f>IF(ISNUMBER($D$7),$D$7,$D$6)&amp;"/"&amp;TEXT(ROW() - 11,"000")</f>
        <v>TEST/002</v>
      </c>
      <c r="C13" s="1" t="s">
        <v>41</v>
      </c>
      <c r="D13" s="39" t="s">
        <v>42</v>
      </c>
      <c r="E13" s="1" t="s">
        <v>43</v>
      </c>
      <c r="F13" s="6">
        <v>7.99</v>
      </c>
      <c r="G13" s="6">
        <f t="shared" ref="G13:G37" si="2">IFERROR(J13/I13, "")</f>
        <v>5.6</v>
      </c>
      <c r="H13" s="23">
        <f t="shared" si="0"/>
        <v>0.3</v>
      </c>
      <c r="I13" s="62">
        <v>1</v>
      </c>
      <c r="J13" s="29">
        <f t="shared" si="1"/>
        <v>5.6</v>
      </c>
      <c r="L13" s="61"/>
    </row>
    <row r="14" spans="1:12" ht="15" customHeight="1">
      <c r="A14" s="42" t="s">
        <v>44</v>
      </c>
      <c r="B14" s="4" t="str">
        <f>IF(ISNUMBER($D$7),$D$7,$D$6)&amp;"/"&amp;TEXT(ROW() - 11,"000")</f>
        <v>TEST/003</v>
      </c>
      <c r="C14" s="1" t="s">
        <v>45</v>
      </c>
      <c r="D14" s="39" t="s">
        <v>46</v>
      </c>
      <c r="E14" s="1" t="s">
        <v>43</v>
      </c>
      <c r="F14" s="6">
        <v>7.99</v>
      </c>
      <c r="G14" s="6">
        <f t="shared" si="2"/>
        <v>5.6</v>
      </c>
      <c r="H14" s="23">
        <f t="shared" si="0"/>
        <v>0.3</v>
      </c>
      <c r="I14" s="62">
        <v>1</v>
      </c>
      <c r="J14" s="29">
        <f t="shared" si="1"/>
        <v>5.6</v>
      </c>
      <c r="L14" s="61"/>
    </row>
    <row r="15" spans="1:12" ht="15" customHeight="1">
      <c r="A15" s="42" t="s">
        <v>47</v>
      </c>
      <c r="B15" s="4" t="str">
        <f>IF(ISNUMBER($D$7),$D$7,$D$6)&amp;"/"&amp;TEXT(ROW() - 11,"000")</f>
        <v>TEST/004</v>
      </c>
      <c r="C15" s="1" t="s">
        <v>48</v>
      </c>
      <c r="D15" s="39" t="s">
        <v>49</v>
      </c>
      <c r="E15" s="1" t="s">
        <v>43</v>
      </c>
      <c r="F15" s="6">
        <v>7.99</v>
      </c>
      <c r="G15" s="6">
        <f t="shared" si="2"/>
        <v>5.6</v>
      </c>
      <c r="H15" s="23">
        <f t="shared" si="0"/>
        <v>0.3</v>
      </c>
      <c r="I15" s="62">
        <v>1</v>
      </c>
      <c r="J15" s="29">
        <f t="shared" si="1"/>
        <v>5.6</v>
      </c>
      <c r="L15" s="61"/>
    </row>
    <row r="16" spans="1:12" ht="15" customHeight="1">
      <c r="A16" s="42" t="s">
        <v>50</v>
      </c>
      <c r="B16" s="4" t="str">
        <f>IF(ISNUMBER($D$7),$D$7,$D$6)&amp;"/"&amp;TEXT(ROW() - 11,"000")</f>
        <v>TEST/005</v>
      </c>
      <c r="C16" s="1" t="s">
        <v>51</v>
      </c>
      <c r="D16" s="39" t="s">
        <v>52</v>
      </c>
      <c r="E16" s="1" t="s">
        <v>43</v>
      </c>
      <c r="F16" s="6">
        <v>7.99</v>
      </c>
      <c r="G16" s="6">
        <f t="shared" si="2"/>
        <v>5.6</v>
      </c>
      <c r="H16" s="23">
        <f t="shared" si="0"/>
        <v>0.3</v>
      </c>
      <c r="I16" s="62">
        <v>1</v>
      </c>
      <c r="J16" s="29">
        <f t="shared" si="1"/>
        <v>5.6</v>
      </c>
      <c r="L16" s="61"/>
    </row>
    <row r="17" spans="1:12" ht="15" customHeight="1">
      <c r="A17" s="42" t="s">
        <v>53</v>
      </c>
      <c r="B17" s="4" t="str">
        <f>IF(ISNUMBER($D$7),$D$7,$D$6)&amp;"/"&amp;TEXT(ROW() - 11,"000")</f>
        <v>TEST/006</v>
      </c>
      <c r="C17" s="1" t="s">
        <v>54</v>
      </c>
      <c r="D17" s="39" t="s">
        <v>55</v>
      </c>
      <c r="E17" s="1" t="s">
        <v>43</v>
      </c>
      <c r="F17" s="6">
        <v>5.99</v>
      </c>
      <c r="G17" s="6">
        <f t="shared" si="2"/>
        <v>4.2</v>
      </c>
      <c r="H17" s="23">
        <f t="shared" si="0"/>
        <v>0.3</v>
      </c>
      <c r="I17" s="62">
        <v>1</v>
      </c>
      <c r="J17" s="29">
        <f t="shared" si="1"/>
        <v>4.2</v>
      </c>
      <c r="L17" s="61"/>
    </row>
    <row r="18" spans="1:12" ht="15" customHeight="1">
      <c r="A18" s="42" t="s">
        <v>56</v>
      </c>
      <c r="B18" s="4" t="str">
        <f>IF(ISNUMBER($D$7),$D$7,$D$6)&amp;"/"&amp;TEXT(ROW() - 11,"000")</f>
        <v>TEST/007</v>
      </c>
      <c r="C18" s="1" t="s">
        <v>57</v>
      </c>
      <c r="D18" s="39" t="s">
        <v>58</v>
      </c>
      <c r="E18" s="1" t="s">
        <v>43</v>
      </c>
      <c r="F18" s="6">
        <v>7.99</v>
      </c>
      <c r="G18" s="6">
        <f t="shared" si="2"/>
        <v>5.6</v>
      </c>
      <c r="H18" s="23">
        <f t="shared" si="0"/>
        <v>0.3</v>
      </c>
      <c r="I18" s="62">
        <v>1</v>
      </c>
      <c r="J18" s="29">
        <f t="shared" si="1"/>
        <v>5.6</v>
      </c>
      <c r="L18" s="61"/>
    </row>
    <row r="19" spans="1:12" ht="15" customHeight="1">
      <c r="A19" s="42" t="s">
        <v>59</v>
      </c>
      <c r="B19" s="4" t="str">
        <f>IF(ISNUMBER($D$7),$D$7,$D$6)&amp;"/"&amp;TEXT(ROW() - 11,"000")</f>
        <v>TEST/008</v>
      </c>
      <c r="C19" s="1" t="s">
        <v>60</v>
      </c>
      <c r="D19" s="39" t="s">
        <v>61</v>
      </c>
      <c r="E19" s="1" t="s">
        <v>43</v>
      </c>
      <c r="F19" s="6">
        <v>7.99</v>
      </c>
      <c r="G19" s="6">
        <f t="shared" si="2"/>
        <v>5.6</v>
      </c>
      <c r="H19" s="23">
        <f t="shared" si="0"/>
        <v>0.3</v>
      </c>
      <c r="I19" s="62">
        <v>1</v>
      </c>
      <c r="J19" s="29">
        <f t="shared" si="1"/>
        <v>5.6</v>
      </c>
      <c r="L19" s="61"/>
    </row>
    <row r="20" spans="1:12" ht="15" customHeight="1">
      <c r="A20" s="42" t="s">
        <v>62</v>
      </c>
      <c r="B20" s="4" t="str">
        <f>IF(ISNUMBER($D$7),$D$7,$D$6)&amp;"/"&amp;TEXT(ROW() - 11,"000")</f>
        <v>TEST/009</v>
      </c>
      <c r="C20" s="1" t="s">
        <v>63</v>
      </c>
      <c r="D20" s="39" t="s">
        <v>64</v>
      </c>
      <c r="E20" s="1" t="s">
        <v>43</v>
      </c>
      <c r="F20" s="6">
        <v>7.99</v>
      </c>
      <c r="G20" s="6">
        <f t="shared" si="2"/>
        <v>5.6</v>
      </c>
      <c r="H20" s="23">
        <f t="shared" si="0"/>
        <v>0.3</v>
      </c>
      <c r="I20" s="62">
        <v>1</v>
      </c>
      <c r="J20" s="29">
        <f t="shared" si="1"/>
        <v>5.6</v>
      </c>
      <c r="L20" s="61"/>
    </row>
    <row r="21" spans="1:12" ht="15" customHeight="1">
      <c r="A21" s="42" t="s">
        <v>65</v>
      </c>
      <c r="B21" s="4" t="str">
        <f>IF(ISNUMBER($D$7),$D$7,$D$6)&amp;"/"&amp;TEXT(ROW() - 11,"000")</f>
        <v>TEST/010</v>
      </c>
      <c r="C21" s="1" t="s">
        <v>66</v>
      </c>
      <c r="D21" s="39" t="s">
        <v>67</v>
      </c>
      <c r="E21" s="1" t="s">
        <v>43</v>
      </c>
      <c r="F21" s="6">
        <v>7.99</v>
      </c>
      <c r="G21" s="6">
        <f t="shared" si="2"/>
        <v>5.6</v>
      </c>
      <c r="H21" s="23">
        <f t="shared" si="0"/>
        <v>0.3</v>
      </c>
      <c r="I21" s="62">
        <v>1</v>
      </c>
      <c r="J21" s="29">
        <f t="shared" si="1"/>
        <v>5.6</v>
      </c>
      <c r="L21" s="61"/>
    </row>
    <row r="22" spans="1:12" ht="15" customHeight="1">
      <c r="A22" s="42" t="s">
        <v>68</v>
      </c>
      <c r="B22" s="4" t="str">
        <f>IF(ISNUMBER($D$7),$D$7,$D$6)&amp;"/"&amp;TEXT(ROW() - 11,"000")</f>
        <v>TEST/011</v>
      </c>
      <c r="C22" s="1" t="s">
        <v>69</v>
      </c>
      <c r="D22" s="39" t="s">
        <v>70</v>
      </c>
      <c r="E22" s="1" t="s">
        <v>43</v>
      </c>
      <c r="F22" s="6">
        <v>7.99</v>
      </c>
      <c r="G22" s="6">
        <f t="shared" si="2"/>
        <v>5.6</v>
      </c>
      <c r="H22" s="23">
        <f t="shared" si="0"/>
        <v>0.3</v>
      </c>
      <c r="I22" s="62">
        <v>1</v>
      </c>
      <c r="J22" s="29">
        <f t="shared" si="1"/>
        <v>5.6</v>
      </c>
      <c r="L22" s="61"/>
    </row>
    <row r="23" spans="1:12" ht="15" customHeight="1">
      <c r="A23" s="42" t="s">
        <v>71</v>
      </c>
      <c r="B23" s="4" t="str">
        <f>IF(ISNUMBER($D$7),$D$7,$D$6)&amp;"/"&amp;TEXT(ROW() - 11,"000")</f>
        <v>TEST/012</v>
      </c>
      <c r="C23" s="1" t="s">
        <v>72</v>
      </c>
      <c r="D23" s="39" t="s">
        <v>73</v>
      </c>
      <c r="E23" s="1" t="s">
        <v>43</v>
      </c>
      <c r="F23" s="6">
        <v>8.99</v>
      </c>
      <c r="G23" s="6">
        <f t="shared" si="2"/>
        <v>6.3000000000000007</v>
      </c>
      <c r="H23" s="23">
        <f t="shared" si="0"/>
        <v>0.3</v>
      </c>
      <c r="I23" s="62">
        <v>1</v>
      </c>
      <c r="J23" s="29">
        <f t="shared" si="1"/>
        <v>6.3000000000000007</v>
      </c>
      <c r="L23" s="61"/>
    </row>
    <row r="24" spans="1:12" ht="15" customHeight="1">
      <c r="A24" s="42" t="s">
        <v>74</v>
      </c>
      <c r="B24" s="4" t="str">
        <f>IF(ISNUMBER($D$7),$D$7,$D$6)&amp;"/"&amp;TEXT(ROW() - 11,"000")</f>
        <v>TEST/013</v>
      </c>
      <c r="C24" s="1" t="s">
        <v>75</v>
      </c>
      <c r="D24" s="39" t="s">
        <v>76</v>
      </c>
      <c r="E24" s="1" t="s">
        <v>43</v>
      </c>
      <c r="F24" s="6">
        <v>7.99</v>
      </c>
      <c r="G24" s="6">
        <f t="shared" si="2"/>
        <v>5.6</v>
      </c>
      <c r="H24" s="23">
        <f t="shared" si="0"/>
        <v>0.3</v>
      </c>
      <c r="I24" s="62">
        <v>1</v>
      </c>
      <c r="J24" s="29">
        <f t="shared" si="1"/>
        <v>5.6</v>
      </c>
      <c r="L24" s="61"/>
    </row>
    <row r="25" spans="1:12" ht="15" customHeight="1">
      <c r="A25" s="42" t="s">
        <v>77</v>
      </c>
      <c r="B25" s="4" t="str">
        <f>IF(ISNUMBER($D$7),$D$7,$D$6)&amp;"/"&amp;TEXT(ROW() - 11,"000")</f>
        <v>TEST/014</v>
      </c>
      <c r="C25" s="1" t="s">
        <v>78</v>
      </c>
      <c r="D25" s="39" t="s">
        <v>79</v>
      </c>
      <c r="E25" s="1" t="s">
        <v>43</v>
      </c>
      <c r="F25" s="6">
        <v>7.99</v>
      </c>
      <c r="G25" s="6">
        <f t="shared" si="2"/>
        <v>5.6</v>
      </c>
      <c r="H25" s="23">
        <f t="shared" si="0"/>
        <v>0.3</v>
      </c>
      <c r="I25" s="62">
        <v>1</v>
      </c>
      <c r="J25" s="29">
        <f t="shared" si="1"/>
        <v>5.6</v>
      </c>
      <c r="L25" s="61"/>
    </row>
    <row r="26" spans="1:12" ht="15" customHeight="1">
      <c r="A26" s="42" t="s">
        <v>80</v>
      </c>
      <c r="B26" s="4" t="str">
        <f>IF(ISNUMBER($D$7),$D$7,$D$6)&amp;"/"&amp;TEXT(ROW() - 11,"000")</f>
        <v>TEST/015</v>
      </c>
      <c r="C26" s="1" t="s">
        <v>81</v>
      </c>
      <c r="D26" s="39" t="s">
        <v>82</v>
      </c>
      <c r="E26" s="1" t="s">
        <v>43</v>
      </c>
      <c r="F26" s="6">
        <v>7.99</v>
      </c>
      <c r="G26" s="6">
        <f t="shared" si="2"/>
        <v>5.6</v>
      </c>
      <c r="H26" s="23">
        <f t="shared" si="0"/>
        <v>0.3</v>
      </c>
      <c r="I26" s="62">
        <v>1</v>
      </c>
      <c r="J26" s="29">
        <f t="shared" si="1"/>
        <v>5.6</v>
      </c>
      <c r="L26" s="61"/>
    </row>
    <row r="27" spans="1:12" ht="15" customHeight="1">
      <c r="A27" s="42" t="s">
        <v>83</v>
      </c>
      <c r="B27" s="4" t="str">
        <f>IF(ISNUMBER($D$7),$D$7,$D$6)&amp;"/"&amp;TEXT(ROW() - 11,"000")</f>
        <v>TEST/016</v>
      </c>
      <c r="C27" s="1" t="s">
        <v>84</v>
      </c>
      <c r="D27" s="39" t="s">
        <v>85</v>
      </c>
      <c r="E27" s="1" t="s">
        <v>43</v>
      </c>
      <c r="F27" s="6">
        <v>7.99</v>
      </c>
      <c r="G27" s="6">
        <f t="shared" si="2"/>
        <v>5.6</v>
      </c>
      <c r="H27" s="23">
        <f t="shared" si="0"/>
        <v>0.3</v>
      </c>
      <c r="I27" s="62">
        <v>1</v>
      </c>
      <c r="J27" s="29">
        <f t="shared" si="1"/>
        <v>5.6</v>
      </c>
      <c r="L27" s="61"/>
    </row>
    <row r="28" spans="1:12" ht="15" customHeight="1">
      <c r="A28" s="42" t="s">
        <v>86</v>
      </c>
      <c r="B28" s="4" t="str">
        <f>IF(ISNUMBER($D$7),$D$7,$D$6)&amp;"/"&amp;TEXT(ROW() - 11,"000")</f>
        <v>TEST/017</v>
      </c>
      <c r="C28" s="1" t="s">
        <v>87</v>
      </c>
      <c r="D28" s="39" t="s">
        <v>88</v>
      </c>
      <c r="E28" s="1" t="s">
        <v>43</v>
      </c>
      <c r="F28" s="6">
        <v>7.99</v>
      </c>
      <c r="G28" s="6">
        <f t="shared" si="2"/>
        <v>5.6</v>
      </c>
      <c r="H28" s="23">
        <f t="shared" si="0"/>
        <v>0.3</v>
      </c>
      <c r="I28" s="62">
        <v>1</v>
      </c>
      <c r="J28" s="29">
        <f t="shared" si="1"/>
        <v>5.6</v>
      </c>
      <c r="L28" s="61" t="s">
        <v>89</v>
      </c>
    </row>
    <row r="29" spans="1:12" ht="15" customHeight="1">
      <c r="A29" s="42" t="s">
        <v>90</v>
      </c>
      <c r="B29" s="4" t="str">
        <f>IF(ISNUMBER($D$7),$D$7,$D$6)&amp;"/"&amp;TEXT(ROW() - 11,"000")</f>
        <v>TEST/018</v>
      </c>
      <c r="C29" s="1" t="s">
        <v>91</v>
      </c>
      <c r="D29" s="39" t="s">
        <v>92</v>
      </c>
      <c r="E29" s="1" t="s">
        <v>43</v>
      </c>
      <c r="F29" s="6">
        <v>7.99</v>
      </c>
      <c r="G29" s="6">
        <f t="shared" si="2"/>
        <v>5.6</v>
      </c>
      <c r="H29" s="23">
        <f t="shared" si="0"/>
        <v>0.3</v>
      </c>
      <c r="I29" s="62">
        <v>1</v>
      </c>
      <c r="J29" s="29">
        <f t="shared" si="1"/>
        <v>5.6</v>
      </c>
      <c r="L29" s="61"/>
    </row>
    <row r="30" spans="1:12" ht="15" customHeight="1">
      <c r="A30" s="42" t="s">
        <v>93</v>
      </c>
      <c r="B30" s="4" t="str">
        <f>IF(ISNUMBER($D$7),$D$7,$D$6)&amp;"/"&amp;TEXT(ROW() - 11,"000")</f>
        <v>TEST/019</v>
      </c>
      <c r="C30" s="1" t="s">
        <v>94</v>
      </c>
      <c r="D30" s="39" t="s">
        <v>95</v>
      </c>
      <c r="E30" s="1" t="s">
        <v>43</v>
      </c>
      <c r="F30" s="6">
        <v>7.99</v>
      </c>
      <c r="G30" s="6">
        <f t="shared" si="2"/>
        <v>5.6</v>
      </c>
      <c r="H30" s="23">
        <f t="shared" si="0"/>
        <v>0.3</v>
      </c>
      <c r="I30" s="62">
        <v>1</v>
      </c>
      <c r="J30" s="29">
        <f t="shared" si="1"/>
        <v>5.6</v>
      </c>
      <c r="L30" s="61"/>
    </row>
    <row r="31" spans="1:12" ht="15" customHeight="1">
      <c r="A31" s="42" t="s">
        <v>96</v>
      </c>
      <c r="B31" s="4" t="str">
        <f>IF(ISNUMBER($D$7),$D$7,$D$6)&amp;"/"&amp;TEXT(ROW() - 11,"000")</f>
        <v>TEST/020</v>
      </c>
      <c r="C31" s="1" t="s">
        <v>97</v>
      </c>
      <c r="D31" s="39" t="s">
        <v>98</v>
      </c>
      <c r="E31" s="1" t="s">
        <v>43</v>
      </c>
      <c r="F31" s="6">
        <v>7.99</v>
      </c>
      <c r="G31" s="6">
        <f t="shared" si="2"/>
        <v>5.6</v>
      </c>
      <c r="H31" s="23">
        <f t="shared" si="0"/>
        <v>0.3</v>
      </c>
      <c r="I31" s="62">
        <v>1</v>
      </c>
      <c r="J31" s="29">
        <f t="shared" si="1"/>
        <v>5.6</v>
      </c>
      <c r="L31" s="61"/>
    </row>
    <row r="32" spans="1:12" ht="15" customHeight="1">
      <c r="A32" s="42" t="s">
        <v>99</v>
      </c>
      <c r="B32" s="4" t="str">
        <f>IF(ISNUMBER($D$7),$D$7,$D$6)&amp;"/"&amp;TEXT(ROW() - 11,"000")</f>
        <v>TEST/021</v>
      </c>
      <c r="C32" s="1" t="s">
        <v>100</v>
      </c>
      <c r="D32" s="39" t="s">
        <v>101</v>
      </c>
      <c r="E32" s="1" t="s">
        <v>43</v>
      </c>
      <c r="F32" s="6">
        <v>7.99</v>
      </c>
      <c r="G32" s="6">
        <f t="shared" si="2"/>
        <v>5.6</v>
      </c>
      <c r="H32" s="23">
        <f t="shared" si="0"/>
        <v>0.3</v>
      </c>
      <c r="I32" s="62">
        <v>1</v>
      </c>
      <c r="J32" s="29">
        <f t="shared" si="1"/>
        <v>5.6</v>
      </c>
      <c r="L32" s="61"/>
    </row>
    <row r="33" spans="1:12" ht="15" customHeight="1">
      <c r="A33" s="42" t="s">
        <v>102</v>
      </c>
      <c r="B33" s="4" t="str">
        <f>IF(ISNUMBER($D$7),$D$7,$D$6)&amp;"/"&amp;TEXT(ROW() - 11,"000")</f>
        <v>TEST/022</v>
      </c>
      <c r="C33" s="1" t="s">
        <v>103</v>
      </c>
      <c r="D33" s="39" t="s">
        <v>104</v>
      </c>
      <c r="E33" s="1" t="s">
        <v>43</v>
      </c>
      <c r="F33" s="6">
        <v>6.99</v>
      </c>
      <c r="G33" s="6">
        <f t="shared" si="2"/>
        <v>4.9000000000000004</v>
      </c>
      <c r="H33" s="23">
        <f t="shared" si="0"/>
        <v>0.3</v>
      </c>
      <c r="I33" s="62">
        <v>1</v>
      </c>
      <c r="J33" s="29">
        <f t="shared" si="1"/>
        <v>4.9000000000000004</v>
      </c>
      <c r="L33" s="61"/>
    </row>
    <row r="34" spans="1:12" ht="15" customHeight="1">
      <c r="A34" s="42" t="s">
        <v>105</v>
      </c>
      <c r="B34" s="4" t="str">
        <f>IF(ISNUMBER($D$7),$D$7,$D$6)&amp;"/"&amp;TEXT(ROW() - 11,"000")</f>
        <v>TEST/023</v>
      </c>
      <c r="C34" s="1" t="s">
        <v>106</v>
      </c>
      <c r="D34" s="39" t="s">
        <v>107</v>
      </c>
      <c r="E34" s="1" t="s">
        <v>43</v>
      </c>
      <c r="F34" s="6">
        <v>7.99</v>
      </c>
      <c r="G34" s="6">
        <f t="shared" si="2"/>
        <v>5.6</v>
      </c>
      <c r="H34" s="23">
        <f t="shared" si="0"/>
        <v>0.3</v>
      </c>
      <c r="I34" s="62">
        <v>1</v>
      </c>
      <c r="J34" s="29">
        <f t="shared" si="1"/>
        <v>5.6</v>
      </c>
      <c r="L34" s="61"/>
    </row>
    <row r="35" spans="1:12" ht="15" customHeight="1">
      <c r="A35" s="42" t="s">
        <v>108</v>
      </c>
      <c r="B35" s="4" t="str">
        <f>IF(ISNUMBER($D$7),$D$7,$D$6)&amp;"/"&amp;TEXT(ROW() - 11,"000")</f>
        <v>TEST/024</v>
      </c>
      <c r="C35" s="1"/>
      <c r="D35" s="39" t="s">
        <v>109</v>
      </c>
      <c r="E35" s="1" t="s">
        <v>43</v>
      </c>
      <c r="F35" s="6">
        <v>9.99</v>
      </c>
      <c r="G35" s="6">
        <f t="shared" si="2"/>
        <v>7</v>
      </c>
      <c r="H35" s="23">
        <f t="shared" si="0"/>
        <v>0.3</v>
      </c>
      <c r="I35" s="62">
        <v>1</v>
      </c>
      <c r="J35" s="29">
        <f t="shared" si="1"/>
        <v>7</v>
      </c>
      <c r="L35" s="61"/>
    </row>
    <row r="36" spans="1:12" ht="15" customHeight="1">
      <c r="A36" s="42" t="s">
        <v>110</v>
      </c>
      <c r="B36" s="4" t="str">
        <f>IF(ISNUMBER($D$7),$D$7,$D$6)&amp;"/"&amp;TEXT(ROW() - 11,"000")</f>
        <v>TEST/025</v>
      </c>
      <c r="C36" s="1" t="s">
        <v>111</v>
      </c>
      <c r="D36" s="39" t="s">
        <v>112</v>
      </c>
      <c r="E36" s="1" t="s">
        <v>43</v>
      </c>
      <c r="F36" s="6">
        <v>7.99</v>
      </c>
      <c r="G36" s="6">
        <f t="shared" si="2"/>
        <v>5.6</v>
      </c>
      <c r="H36" s="23">
        <f t="shared" si="0"/>
        <v>0.3</v>
      </c>
      <c r="I36" s="62">
        <v>1</v>
      </c>
      <c r="J36" s="29">
        <f t="shared" si="1"/>
        <v>5.6</v>
      </c>
      <c r="L36" s="61"/>
    </row>
    <row r="37" spans="1:12" ht="15" customHeight="1">
      <c r="A37" s="42" t="s">
        <v>113</v>
      </c>
      <c r="B37" s="11" t="str">
        <f>IF(ISNUMBER($D$7),$D$7,$D$6)&amp;"/"&amp;TEXT(ROW() - 11,"000")</f>
        <v>TEST/026</v>
      </c>
      <c r="C37" s="12" t="s">
        <v>114</v>
      </c>
      <c r="D37" s="40" t="s">
        <v>115</v>
      </c>
      <c r="E37" s="12" t="s">
        <v>43</v>
      </c>
      <c r="F37" s="13">
        <v>7.99</v>
      </c>
      <c r="G37" s="13">
        <f t="shared" si="2"/>
        <v>5.6</v>
      </c>
      <c r="H37" s="24">
        <f t="shared" si="0"/>
        <v>0.3</v>
      </c>
      <c r="I37" s="63">
        <v>1</v>
      </c>
      <c r="J37" s="30">
        <f t="shared" si="1"/>
        <v>5.6</v>
      </c>
      <c r="L37" s="61"/>
    </row>
    <row r="38" spans="1:12" ht="15" customHeight="1">
      <c r="B38" s="14" t="str">
        <f>COUNTA(B12:B37)&amp;" title"&amp;IF(COUNTA(B12:B37)&gt;1,"s","")</f>
        <v>26 titles</v>
      </c>
      <c r="C38" s="15"/>
      <c r="D38" s="15"/>
      <c r="E38" s="15"/>
      <c r="F38" s="16">
        <f>SUMPRODUCT(F12:F37,I12:I37)</f>
        <v>212.74000000000007</v>
      </c>
      <c r="G38" s="16"/>
      <c r="H38" s="25"/>
      <c r="I38" s="25">
        <f>SUM(I12:I37)</f>
        <v>26</v>
      </c>
      <c r="J38" s="28">
        <f>SUM(J12:J37)</f>
        <v>149.09999999999997</v>
      </c>
    </row>
    <row r="39" spans="1:12" s="42" customFormat="1" ht="15" customHeight="1">
      <c r="B39" s="41">
        <f>SUMIF(H12:H37,HeadlineDiscount,I12:I37)</f>
        <v>26</v>
      </c>
      <c r="C39" s="42">
        <f>SUMIF(H12:H37,ShortDiscount,I12:I37)</f>
        <v>0</v>
      </c>
      <c r="F39" s="43"/>
      <c r="G39" s="43"/>
      <c r="H39" s="44"/>
      <c r="I39" s="44"/>
      <c r="J39" s="45"/>
    </row>
    <row r="40" spans="1:12" ht="15" customHeight="1">
      <c r="B40" s="74" t="str">
        <f>IF(SUM(J4:J6)&gt;50,"FREE delivery  ·    ","")&amp;IF(SumHeadline=0,"",HeadlineDiscount*100&amp;"% discount on "&amp;SumHeadline&amp;" title"&amp;IF(SumHeadline&gt;1,"s",""))&amp;IF(OR(SumHeadline=0,SumShort=0),""," &amp; ")&amp;IF(SumShort=0,"",ShortDiscount*100&amp;"% discount on "&amp;SumShort&amp;" title"&amp;IF(SumShort&gt;1,"s",""))&amp;"  ·  SAVE £"&amp;ROUND(F38-J38,0)&amp;" on the RRP"</f>
        <v>FREE delivery  ·    30% discount on 26 titles  ·  SAVE £64 on the RRP</v>
      </c>
      <c r="C40" s="74"/>
      <c r="D40" s="74"/>
      <c r="E40" s="74"/>
      <c r="F40" s="74"/>
      <c r="G40" s="74"/>
      <c r="H40" s="74"/>
      <c r="I40" s="74"/>
      <c r="J40" s="74"/>
    </row>
    <row r="41" spans="1:12" ht="15" customHeight="1">
      <c r="B41" s="74"/>
      <c r="C41" s="74"/>
      <c r="D41" s="74"/>
      <c r="E41" s="74"/>
      <c r="F41" s="74"/>
      <c r="G41" s="74"/>
      <c r="H41" s="74"/>
      <c r="I41" s="74"/>
      <c r="J41" s="74"/>
    </row>
    <row r="42" spans="1:12" ht="15" customHeight="1">
      <c r="B42" s="75" t="s">
        <v>116</v>
      </c>
      <c r="C42" s="75"/>
      <c r="D42" s="75"/>
      <c r="E42" s="75"/>
      <c r="F42" s="75"/>
      <c r="G42" s="75"/>
      <c r="H42" s="75"/>
      <c r="I42" s="75"/>
      <c r="J42" s="75"/>
    </row>
    <row r="43" spans="1:12" ht="15" customHeight="1">
      <c r="B43" s="75"/>
      <c r="C43" s="75"/>
      <c r="D43" s="75"/>
      <c r="E43" s="75"/>
      <c r="F43" s="75"/>
      <c r="G43" s="75"/>
      <c r="H43" s="75"/>
      <c r="I43" s="75"/>
      <c r="J43" s="75"/>
    </row>
    <row r="45" spans="1:12" ht="15" customHeight="1">
      <c r="A45" s="42" t="s">
        <v>26</v>
      </c>
    </row>
  </sheetData>
  <sheetProtection algorithmName="SHA-512" hashValue="fune5cCZnhfoSKF92hMYNOXl4bJcCfVfqew1B5HvWPyOFqp5uUH6j2zscwJKCRZn4+OUGsaUsuxuadnrf+eW3Q==" saltValue="SoRUckywaI1NIP0zWb1F1Q==" spinCount="100000" sheet="1" objects="1" scenarios="1" selectLockedCells="1"/>
  <sortState xmlns:xlrd2="http://schemas.microsoft.com/office/spreadsheetml/2017/richdata2" ref="B12:L38">
    <sortCondition ref="C11"/>
    <sortCondition ref="D11"/>
  </sortState>
  <mergeCells count="2">
    <mergeCell ref="B40:J41"/>
    <mergeCell ref="B42:J43"/>
  </mergeCells>
  <phoneticPr fontId="0" type="noConversion"/>
  <conditionalFormatting sqref="B12:J37 L12:L37">
    <cfRule type="expression" dxfId="0" priority="1" stopIfTrue="1">
      <formula>MOD(ROW(),2)=1</formula>
    </cfRule>
  </conditionalFormatting>
  <hyperlinks>
    <hyperlink ref="B6" r:id="rId1" tooltip="Peters website" xr:uid="{E020EA99-1E5A-430E-BE67-AF72EA5F7DCF}"/>
    <hyperlink ref="D4" r:id="rId2" tooltip="Contact Judith Evans about this quote" xr:uid="{B30477F8-A87B-4108-86EA-EAAB89771CE4}"/>
    <hyperlink ref="D12" r:id="rId3" tooltip="Click to view on our website" xr:uid="{021AD446-3CB9-48DC-BDFD-7A1F5AE8F406}"/>
    <hyperlink ref="D13" r:id="rId4" tooltip="Click to view on our website" xr:uid="{B2C27883-0260-476C-9C5D-9E1F3AD348FA}"/>
    <hyperlink ref="D14" r:id="rId5" tooltip="Click to view on our website" xr:uid="{41C84394-B7D4-40AE-AAE6-30EF229248A1}"/>
    <hyperlink ref="D15" r:id="rId6" tooltip="Click to view on our website" xr:uid="{782E1C96-DF2A-4F98-81CA-A3F24B80F89E}"/>
    <hyperlink ref="D16" r:id="rId7" tooltip="Click to view on our website" xr:uid="{ADAAE508-BA0A-44FD-BFA5-961E8F26A130}"/>
    <hyperlink ref="D17" r:id="rId8" tooltip="Click to view on our website" xr:uid="{4CA30998-08E8-42A9-A221-9554BA9ED1DB}"/>
    <hyperlink ref="D18" r:id="rId9" tooltip="Click to view on our website" xr:uid="{E588BE22-3B06-454C-A308-EAED0B14CF3C}"/>
    <hyperlink ref="D19" r:id="rId10" tooltip="Click to view on our website" xr:uid="{20681C92-9E0E-4BFD-BBA8-E0DD093344B4}"/>
    <hyperlink ref="D20" r:id="rId11" tooltip="Click to view on our website" xr:uid="{5BB42272-9614-4197-9128-E14994BB7721}"/>
    <hyperlink ref="D21" r:id="rId12" tooltip="Click to view on our website" xr:uid="{ECF4B62D-0646-4B37-94FD-0CC5C4DDFDD2}"/>
    <hyperlink ref="D22" r:id="rId13" tooltip="Click to view on our website" xr:uid="{E8D1566A-C6A6-4828-9B60-378B60547D0A}"/>
    <hyperlink ref="D23" r:id="rId14" tooltip="Click to view on our website" xr:uid="{C3B9662C-B113-45C3-878E-08443E601609}"/>
    <hyperlink ref="D24" r:id="rId15" tooltip="Click to view on our website" xr:uid="{7EB20B77-6006-424C-9172-08C862BC7590}"/>
    <hyperlink ref="D25" r:id="rId16" tooltip="Click to view on our website" xr:uid="{2299446C-BA94-4722-9773-FB92BCFBDCA5}"/>
    <hyperlink ref="D26" r:id="rId17" tooltip="Click to view on our website" xr:uid="{58E46B0E-9CA6-46E4-826A-1BABCB184875}"/>
    <hyperlink ref="D27" r:id="rId18" tooltip="Click to view on our website" xr:uid="{14FCC972-C20A-446A-915C-7E2125479FB1}"/>
    <hyperlink ref="D28" r:id="rId19" tooltip="Click to view on our website" xr:uid="{D64D163A-DCB7-4F0E-B89D-32532651233C}"/>
    <hyperlink ref="D29" r:id="rId20" tooltip="Click to view on our website" xr:uid="{DE48B797-4B8F-4CCF-9C19-EE0CEDA14978}"/>
    <hyperlink ref="D30" r:id="rId21" tooltip="Click to view on our website" xr:uid="{64AEFE69-5076-4953-BE88-E5A0C2B93C11}"/>
    <hyperlink ref="D31" r:id="rId22" tooltip="Click to view on our website" xr:uid="{6D905F43-9FA2-4B2B-BA6F-B3D07019FD67}"/>
    <hyperlink ref="D32" r:id="rId23" tooltip="Click to view on our website" xr:uid="{D5E6D9FC-405E-4148-A40E-0CF211A7BCDC}"/>
    <hyperlink ref="D33" r:id="rId24" tooltip="Click to view on our website" xr:uid="{E7684F8F-740E-476C-A0B9-A9466020B86E}"/>
    <hyperlink ref="D34" r:id="rId25" tooltip="Click to view on our website" xr:uid="{C10BFEBB-57BA-42D6-B0B2-CAF6814C9A83}"/>
    <hyperlink ref="D35" r:id="rId26" tooltip="Click to view on our website" xr:uid="{0CF5252D-329D-49F3-AD46-1AABAB97D33E}"/>
    <hyperlink ref="D36" r:id="rId27" tooltip="Click to view on our website" xr:uid="{3801E8F1-5AC6-45CF-8A24-3382A6492B49}"/>
    <hyperlink ref="D37" r:id="rId28" tooltip="Click to view on our website" xr:uid="{C043F866-6413-439D-A897-1DA7A903FBD9}"/>
  </hyperlinks>
  <printOptions horizontalCentered="1"/>
  <pageMargins left="0.39370078740157499" right="0.39370078740157499" top="0.39370078740157499" bottom="0.39370078740157499" header="0" footer="0"/>
  <pageSetup scale="76" fitToHeight="0" orientation="landscape" r:id="rId29"/>
  <headerFooter alignWithMargins="0">
    <oddFooter>&amp;L&amp;8&amp;"Aptos Light"Page &amp;P of &amp;N&amp;R&amp;8&amp;"Aptos Light"www.peters.co.uk</oddFooter>
  </headerFooter>
  <drawing r:id="rId3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AADB3-03BF-4E6D-89DC-E8FA1357DD71}">
  <sheetPr>
    <tabColor rgb="FFFFFFCC"/>
  </sheetPr>
  <dimension ref="A1:L12"/>
  <sheetViews>
    <sheetView showGridLines="0" showRowColHeaders="0" workbookViewId="0"/>
  </sheetViews>
  <sheetFormatPr defaultRowHeight="12.75"/>
  <cols>
    <col min="1" max="1" width="1.140625" customWidth="1"/>
    <col min="2" max="2" width="1.7109375" customWidth="1"/>
    <col min="3" max="3" width="17.140625" customWidth="1"/>
    <col min="4" max="4" width="1.7109375" customWidth="1"/>
    <col min="5" max="5" width="17.140625" customWidth="1"/>
    <col min="6" max="6" width="1.7109375" customWidth="1"/>
    <col min="7" max="7" width="17.140625" customWidth="1"/>
    <col min="8" max="8" width="1.7109375" customWidth="1"/>
    <col min="9" max="9" width="17.140625" customWidth="1"/>
    <col min="10" max="10" width="1.7109375" customWidth="1"/>
    <col min="11" max="11" width="17.140625" customWidth="1"/>
    <col min="12" max="12" width="1.7109375" customWidth="1"/>
  </cols>
  <sheetData>
    <row r="1" spans="1:12" ht="144.94999999999999" customHeight="1">
      <c r="A1" s="52" t="s">
        <v>117</v>
      </c>
      <c r="B1" s="76" t="s">
        <v>118</v>
      </c>
      <c r="C1" s="77"/>
      <c r="D1" s="77"/>
      <c r="E1" s="77"/>
      <c r="F1" s="77"/>
      <c r="G1" s="77"/>
    </row>
    <row r="2" spans="1:12" ht="16.5" customHeight="1">
      <c r="A2" s="52" t="s">
        <v>1</v>
      </c>
      <c r="B2" s="47"/>
      <c r="C2" s="47"/>
      <c r="D2" s="47"/>
      <c r="E2" s="47"/>
      <c r="F2" s="47"/>
      <c r="G2" s="47"/>
      <c r="H2" s="47"/>
      <c r="I2" s="47"/>
      <c r="J2" s="47"/>
      <c r="K2" s="47"/>
      <c r="L2" s="47"/>
    </row>
    <row r="3" spans="1:12" ht="144.94999999999999" customHeight="1"/>
    <row r="4" spans="1:12" ht="16.5" customHeight="1">
      <c r="B4" s="48"/>
      <c r="C4" s="48"/>
      <c r="D4" s="48"/>
      <c r="E4" s="48"/>
      <c r="F4" s="48"/>
      <c r="G4" s="48"/>
      <c r="H4" s="48"/>
      <c r="I4" s="48"/>
      <c r="J4" s="48"/>
      <c r="K4" s="48"/>
      <c r="L4" s="48"/>
    </row>
    <row r="5" spans="1:12" ht="144.94999999999999" customHeight="1"/>
    <row r="6" spans="1:12" ht="16.5" customHeight="1">
      <c r="B6" s="49"/>
      <c r="C6" s="49"/>
      <c r="D6" s="49"/>
      <c r="E6" s="49"/>
      <c r="F6" s="49"/>
      <c r="G6" s="49"/>
      <c r="H6" s="49"/>
      <c r="I6" s="49"/>
      <c r="J6" s="49"/>
      <c r="K6" s="49"/>
      <c r="L6" s="49"/>
    </row>
    <row r="7" spans="1:12" ht="144.94999999999999" customHeight="1"/>
    <row r="8" spans="1:12" ht="16.5" customHeight="1">
      <c r="B8" s="50"/>
      <c r="C8" s="50"/>
      <c r="D8" s="50"/>
      <c r="E8" s="50"/>
      <c r="F8" s="50"/>
      <c r="G8" s="50"/>
      <c r="H8" s="50"/>
      <c r="I8" s="50"/>
      <c r="J8" s="50"/>
      <c r="K8" s="50"/>
      <c r="L8" s="50"/>
    </row>
    <row r="9" spans="1:12" ht="144.94999999999999" customHeight="1"/>
    <row r="10" spans="1:12" ht="16.5" customHeight="1">
      <c r="B10" s="51"/>
      <c r="C10" s="51"/>
      <c r="D10" s="51"/>
      <c r="E10" s="51"/>
      <c r="F10" s="51"/>
      <c r="G10" s="51"/>
      <c r="H10" s="51"/>
      <c r="I10" s="51"/>
      <c r="J10" s="51"/>
      <c r="K10" s="51"/>
      <c r="L10" s="51"/>
    </row>
    <row r="11" spans="1:12" ht="144.94999999999999" customHeight="1"/>
    <row r="12" spans="1:12" ht="16.5" customHeight="1">
      <c r="B12" s="47"/>
      <c r="C12" s="47"/>
      <c r="D12" s="47"/>
      <c r="E12" s="47"/>
      <c r="F12" s="47"/>
      <c r="G12" s="47"/>
      <c r="H12" s="47"/>
      <c r="I12" s="47"/>
      <c r="J12" s="47"/>
      <c r="K12" s="47"/>
      <c r="L12" s="47"/>
    </row>
  </sheetData>
  <sheetProtection algorithmName="SHA-512" hashValue="o+MmR6GmqbEKuk7yxPzNxhQiEmuhk82lGrcBwcRYbyRNSAXfJyKLXVB2OnaDQwYk1xJZ7JJ7VkHh0D6cwtAC2g==" saltValue="WtfMacqKTe2LAFJj+YUCOw==" spinCount="100000" sheet="1" objects="1" scenarios="1"/>
  <mergeCells count="1">
    <mergeCell ref="B1:G1"/>
  </mergeCells>
  <pageMargins left="0.39370078740157499" right="0.39370078740157499" top="0.39370078740157499" bottom="0.39370078740157499" header="0" footer="0"/>
  <pageSetup orientation="portrait" r:id="rId1"/>
  <headerFooter>
    <oddFooter>&amp;L&amp;8&amp;"Aptos Light"Page &amp;P of &amp;N&amp;R&amp;8&amp;"Aptos Light"www.peters.co.uk</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1D987-E1B4-4BB6-8748-2543B5C64377}">
  <sheetPr>
    <tabColor rgb="FFFFFFCC"/>
    <pageSetUpPr fitToPage="1"/>
  </sheetPr>
  <dimension ref="A1:F3"/>
  <sheetViews>
    <sheetView showGridLines="0" showRowColHeaders="0" workbookViewId="0"/>
  </sheetViews>
  <sheetFormatPr defaultRowHeight="15"/>
  <cols>
    <col min="1" max="1" width="4.7109375" style="53" customWidth="1"/>
    <col min="2" max="2" width="45.7109375" style="53" customWidth="1"/>
    <col min="3" max="3" width="4.7109375" style="53" customWidth="1"/>
    <col min="4" max="4" width="45.7109375" style="53" customWidth="1"/>
    <col min="5" max="5" width="4.7109375" style="53" customWidth="1"/>
    <col min="6" max="6" width="45.7109375" style="53" customWidth="1"/>
    <col min="7" max="7" width="4.7109375" style="53" customWidth="1"/>
    <col min="8" max="16384" width="9.140625" style="53"/>
  </cols>
  <sheetData>
    <row r="1" spans="1:6" ht="21" customHeight="1">
      <c r="A1" s="59" t="s">
        <v>117</v>
      </c>
    </row>
    <row r="2" spans="1:6" ht="243.95" customHeight="1">
      <c r="A2" s="59" t="s">
        <v>1</v>
      </c>
      <c r="B2" s="54" t="s">
        <v>119</v>
      </c>
      <c r="D2" s="55" t="s">
        <v>120</v>
      </c>
      <c r="F2" s="56" t="s">
        <v>121</v>
      </c>
    </row>
    <row r="3" spans="1:6" ht="243.95" customHeight="1">
      <c r="B3" s="57" t="s">
        <v>122</v>
      </c>
      <c r="D3" s="58" t="s">
        <v>123</v>
      </c>
    </row>
  </sheetData>
  <sheetProtection algorithmName="SHA-512" hashValue="wNY1u2zmncqV5GY4OY+RG0Ocd7KNl2GTH2GLkRTrVA/KFq4p+Ql4ojHvZo/TgVR5lg8W25CN90LbWvF2SUcNNA==" saltValue="k3yp860668AbL0WjoLZAUg==" spinCount="100000" sheet="1" objects="1" scenarios="1" selectLockedCells="1"/>
  <printOptions horizontalCentered="1" verticalCentered="1"/>
  <pageMargins left="0.39370078740157499" right="0.39370078740157499" top="0.39370078740157499" bottom="0.39370078740157499" header="0" footer="0"/>
  <pageSetup scale="90" orientation="landscape" r:id="rId1"/>
  <headerFooter>
    <oddFooter>&amp;L&amp;8&amp;"Aptos Light"Page &amp;P of &amp;N&amp;R&amp;8&amp;"Aptos Light"www.peters.co.uk</oddFooter>
  </headerFooter>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c:creator>
  <cp:keywords/>
  <dc:description/>
  <cp:lastModifiedBy/>
  <cp:revision/>
  <dcterms:created xsi:type="dcterms:W3CDTF">2003-08-27T16:40:13Z</dcterms:created>
  <dcterms:modified xsi:type="dcterms:W3CDTF">2024-04-23T08:31:44Z</dcterms:modified>
  <cp:category/>
  <cp:contentStatus/>
</cp:coreProperties>
</file>